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Maria Nubia Huertas\Nubia Huertas\GRUPO ESTUDIOS SECTORIALES\COSTOS DE OPERACION\BOLETINES\"/>
    </mc:Choice>
  </mc:AlternateContent>
  <bookViews>
    <workbookView xWindow="480" yWindow="870" windowWidth="20865" windowHeight="8430" activeTab="12"/>
  </bookViews>
  <sheets>
    <sheet name="CONTENIDO" sheetId="21" r:id="rId1"/>
    <sheet name="EMPRESAS - TIPO AERONAVE" sheetId="22" r:id="rId2"/>
    <sheet name="COBERTURA" sheetId="28" r:id="rId3"/>
    <sheet name="GRAFICAS" sheetId="30" r:id="rId4"/>
    <sheet name="PAX REGULAR NACIONAL  II SEM" sheetId="9" r:id="rId5"/>
    <sheet name="PAX-  EXTRAN II SEM " sheetId="24" r:id="rId6"/>
    <sheet name="CARGA -EXTRANJERA II SEM" sheetId="23" r:id="rId7"/>
    <sheet name="CARGA NAL  II SEM 2013" sheetId="5" r:id="rId8"/>
    <sheet name="COMERC. REGIONAL II SEM" sheetId="7" r:id="rId9"/>
    <sheet name="AEROTAXIS II SEM" sheetId="6" r:id="rId10"/>
    <sheet name="TRABAJ AEREOS ESPEC IISEM " sheetId="8" r:id="rId11"/>
    <sheet name="AVIACION AGRICOLA  II SEM 2013" sheetId="15" r:id="rId12"/>
    <sheet name="ESPECIAL DE CARGA  II SEM 2013" sheetId="29" r:id="rId13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C15" i="30" l="1"/>
  <c r="B15" i="30"/>
  <c r="C11" i="30"/>
  <c r="C16" i="30" s="1"/>
  <c r="B3" i="30"/>
  <c r="B11" i="30" s="1"/>
  <c r="B16" i="30" s="1"/>
  <c r="F17" i="29"/>
  <c r="E17" i="29"/>
  <c r="D17" i="29"/>
  <c r="C17" i="29"/>
  <c r="B17" i="29"/>
  <c r="F13" i="29"/>
  <c r="E13" i="29"/>
  <c r="E18" i="29" s="1"/>
  <c r="D13" i="29"/>
  <c r="C13" i="29"/>
  <c r="C18" i="29" s="1"/>
  <c r="B13" i="29"/>
  <c r="I16" i="15"/>
  <c r="H16" i="15"/>
  <c r="G16" i="15"/>
  <c r="F16" i="15"/>
  <c r="E16" i="15"/>
  <c r="D16" i="15"/>
  <c r="C16" i="15"/>
  <c r="B16" i="15"/>
  <c r="I12" i="15"/>
  <c r="I17" i="15" s="1"/>
  <c r="H12" i="15"/>
  <c r="H17" i="15" s="1"/>
  <c r="G12" i="15"/>
  <c r="G17" i="15" s="1"/>
  <c r="F12" i="15"/>
  <c r="F17" i="15" s="1"/>
  <c r="E12" i="15"/>
  <c r="E17" i="15" s="1"/>
  <c r="D12" i="15"/>
  <c r="D17" i="15" s="1"/>
  <c r="C12" i="15"/>
  <c r="C17" i="15" s="1"/>
  <c r="B12" i="15"/>
  <c r="B17" i="15" s="1"/>
  <c r="G23" i="8"/>
  <c r="H23" i="8"/>
  <c r="I23" i="8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1" i="8"/>
  <c r="H31" i="8"/>
  <c r="I31" i="8"/>
  <c r="G32" i="8"/>
  <c r="H32" i="8"/>
  <c r="I32" i="8"/>
  <c r="G33" i="8"/>
  <c r="H33" i="8"/>
  <c r="I33" i="8"/>
  <c r="G34" i="8"/>
  <c r="H34" i="8"/>
  <c r="I34" i="8"/>
  <c r="G35" i="8"/>
  <c r="H35" i="8"/>
  <c r="I35" i="8"/>
  <c r="I15" i="8"/>
  <c r="H15" i="8"/>
  <c r="G15" i="8"/>
  <c r="F15" i="8"/>
  <c r="E15" i="8"/>
  <c r="D15" i="8"/>
  <c r="C15" i="8"/>
  <c r="B15" i="8"/>
  <c r="I11" i="8"/>
  <c r="I16" i="8" s="1"/>
  <c r="H11" i="8"/>
  <c r="H16" i="8" s="1"/>
  <c r="G11" i="8"/>
  <c r="G16" i="8" s="1"/>
  <c r="F11" i="8"/>
  <c r="F16" i="8" s="1"/>
  <c r="E11" i="8"/>
  <c r="E16" i="8" s="1"/>
  <c r="D11" i="8"/>
  <c r="D16" i="8" s="1"/>
  <c r="C11" i="8"/>
  <c r="C16" i="8" s="1"/>
  <c r="B11" i="8"/>
  <c r="B16" i="8" s="1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L13" i="6"/>
  <c r="AK13" i="6"/>
  <c r="AK18" i="6" s="1"/>
  <c r="AJ13" i="6"/>
  <c r="AI13" i="6"/>
  <c r="AH13" i="6"/>
  <c r="AG13" i="6"/>
  <c r="AG18" i="6" s="1"/>
  <c r="AF13" i="6"/>
  <c r="AE13" i="6"/>
  <c r="AD13" i="6"/>
  <c r="AC13" i="6"/>
  <c r="AC18" i="6" s="1"/>
  <c r="AB13" i="6"/>
  <c r="AA13" i="6"/>
  <c r="Z13" i="6"/>
  <c r="Y13" i="6"/>
  <c r="Y18" i="6" s="1"/>
  <c r="X13" i="6"/>
  <c r="W13" i="6"/>
  <c r="V13" i="6"/>
  <c r="U13" i="6"/>
  <c r="U18" i="6" s="1"/>
  <c r="T13" i="6"/>
  <c r="S13" i="6"/>
  <c r="R13" i="6"/>
  <c r="Q13" i="6"/>
  <c r="Q18" i="6" s="1"/>
  <c r="P13" i="6"/>
  <c r="O13" i="6"/>
  <c r="N13" i="6"/>
  <c r="M13" i="6"/>
  <c r="M18" i="6" s="1"/>
  <c r="L13" i="6"/>
  <c r="K13" i="6"/>
  <c r="J13" i="6"/>
  <c r="I13" i="6"/>
  <c r="I18" i="6" s="1"/>
  <c r="H13" i="6"/>
  <c r="G13" i="6"/>
  <c r="F13" i="6"/>
  <c r="E13" i="6"/>
  <c r="E18" i="6" s="1"/>
  <c r="D13" i="6"/>
  <c r="C13" i="6"/>
  <c r="B13" i="6"/>
  <c r="B18" i="6" s="1"/>
  <c r="F17" i="7"/>
  <c r="E17" i="7"/>
  <c r="D17" i="7"/>
  <c r="C17" i="7"/>
  <c r="B17" i="7"/>
  <c r="F13" i="7"/>
  <c r="E13" i="7"/>
  <c r="E18" i="7" s="1"/>
  <c r="D13" i="7"/>
  <c r="C13" i="7"/>
  <c r="C18" i="7" s="1"/>
  <c r="B13" i="7"/>
  <c r="H16" i="5"/>
  <c r="G16" i="5"/>
  <c r="F16" i="5"/>
  <c r="E16" i="5"/>
  <c r="D16" i="5"/>
  <c r="C16" i="5"/>
  <c r="B16" i="5"/>
  <c r="H12" i="5"/>
  <c r="G12" i="5"/>
  <c r="F12" i="5"/>
  <c r="F17" i="5" s="1"/>
  <c r="E12" i="5"/>
  <c r="D12" i="5"/>
  <c r="C12" i="5"/>
  <c r="B12" i="5"/>
  <c r="B17" i="5" s="1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O14" i="24"/>
  <c r="N14" i="24"/>
  <c r="M14" i="24"/>
  <c r="M19" i="24" s="1"/>
  <c r="M27" i="24" s="1"/>
  <c r="L14" i="24"/>
  <c r="L19" i="24" s="1"/>
  <c r="L28" i="24" s="1"/>
  <c r="K14" i="24"/>
  <c r="J14" i="24"/>
  <c r="I14" i="24"/>
  <c r="I19" i="24" s="1"/>
  <c r="I27" i="24" s="1"/>
  <c r="H14" i="24"/>
  <c r="H19" i="24" s="1"/>
  <c r="H28" i="24" s="1"/>
  <c r="G14" i="24"/>
  <c r="F14" i="24"/>
  <c r="E14" i="24"/>
  <c r="E19" i="24" s="1"/>
  <c r="E27" i="24" s="1"/>
  <c r="D14" i="24"/>
  <c r="D19" i="24" s="1"/>
  <c r="D28" i="24" s="1"/>
  <c r="C14" i="24"/>
  <c r="B14" i="24"/>
  <c r="B18" i="29" l="1"/>
  <c r="F18" i="29"/>
  <c r="D18" i="29"/>
  <c r="G18" i="6"/>
  <c r="F18" i="6"/>
  <c r="J18" i="6"/>
  <c r="N18" i="6"/>
  <c r="R18" i="6"/>
  <c r="V18" i="6"/>
  <c r="Z18" i="6"/>
  <c r="AD18" i="6"/>
  <c r="AH18" i="6"/>
  <c r="AL18" i="6"/>
  <c r="C18" i="6"/>
  <c r="K18" i="6"/>
  <c r="O18" i="6"/>
  <c r="S18" i="6"/>
  <c r="W18" i="6"/>
  <c r="AA18" i="6"/>
  <c r="AE18" i="6"/>
  <c r="AI18" i="6"/>
  <c r="D18" i="6"/>
  <c r="H18" i="6"/>
  <c r="L18" i="6"/>
  <c r="P18" i="6"/>
  <c r="T18" i="6"/>
  <c r="X18" i="6"/>
  <c r="AB18" i="6"/>
  <c r="AF18" i="6"/>
  <c r="AJ18" i="6"/>
  <c r="D18" i="7"/>
  <c r="B18" i="7"/>
  <c r="F18" i="7"/>
  <c r="D17" i="5"/>
  <c r="H17" i="5"/>
  <c r="E17" i="5"/>
  <c r="C17" i="5"/>
  <c r="G17" i="5"/>
  <c r="B19" i="24"/>
  <c r="F19" i="24"/>
  <c r="F36" i="24" s="1"/>
  <c r="J19" i="24"/>
  <c r="N19" i="24"/>
  <c r="D38" i="24"/>
  <c r="H38" i="24"/>
  <c r="L38" i="24"/>
  <c r="L39" i="24"/>
  <c r="D35" i="24"/>
  <c r="L31" i="24"/>
  <c r="D27" i="24"/>
  <c r="H39" i="24"/>
  <c r="H31" i="24"/>
  <c r="F38" i="24"/>
  <c r="J38" i="24"/>
  <c r="N38" i="24"/>
  <c r="D39" i="24"/>
  <c r="L35" i="24"/>
  <c r="D31" i="24"/>
  <c r="L27" i="24"/>
  <c r="H35" i="24"/>
  <c r="H27" i="24"/>
  <c r="I34" i="24"/>
  <c r="E34" i="24"/>
  <c r="I30" i="24"/>
  <c r="M26" i="24"/>
  <c r="E26" i="24"/>
  <c r="M38" i="24"/>
  <c r="E38" i="24"/>
  <c r="M34" i="24"/>
  <c r="M30" i="24"/>
  <c r="E30" i="24"/>
  <c r="I26" i="24"/>
  <c r="M37" i="24"/>
  <c r="I37" i="24"/>
  <c r="E37" i="24"/>
  <c r="N36" i="24"/>
  <c r="J36" i="24"/>
  <c r="L34" i="24"/>
  <c r="H34" i="24"/>
  <c r="D34" i="24"/>
  <c r="M33" i="24"/>
  <c r="I33" i="24"/>
  <c r="E33" i="24"/>
  <c r="J32" i="24"/>
  <c r="L30" i="24"/>
  <c r="H30" i="24"/>
  <c r="D30" i="24"/>
  <c r="M29" i="24"/>
  <c r="I29" i="24"/>
  <c r="E29" i="24"/>
  <c r="N28" i="24"/>
  <c r="J28" i="24"/>
  <c r="F28" i="24"/>
  <c r="L26" i="24"/>
  <c r="H26" i="24"/>
  <c r="D26" i="24"/>
  <c r="M25" i="24"/>
  <c r="I25" i="24"/>
  <c r="E25" i="24"/>
  <c r="I38" i="24"/>
  <c r="C19" i="24"/>
  <c r="C38" i="24" s="1"/>
  <c r="G19" i="24"/>
  <c r="K19" i="24"/>
  <c r="O19" i="24"/>
  <c r="O34" i="24" s="1"/>
  <c r="N39" i="24"/>
  <c r="J39" i="24"/>
  <c r="L37" i="24"/>
  <c r="H37" i="24"/>
  <c r="D37" i="24"/>
  <c r="M36" i="24"/>
  <c r="I36" i="24"/>
  <c r="E36" i="24"/>
  <c r="J35" i="24"/>
  <c r="G34" i="24"/>
  <c r="L33" i="24"/>
  <c r="H33" i="24"/>
  <c r="D33" i="24"/>
  <c r="M32" i="24"/>
  <c r="I32" i="24"/>
  <c r="E32" i="24"/>
  <c r="N31" i="24"/>
  <c r="J31" i="24"/>
  <c r="L29" i="24"/>
  <c r="H29" i="24"/>
  <c r="D29" i="24"/>
  <c r="M28" i="24"/>
  <c r="I28" i="24"/>
  <c r="E28" i="24"/>
  <c r="J27" i="24"/>
  <c r="L25" i="24"/>
  <c r="H25" i="24"/>
  <c r="D25" i="24"/>
  <c r="M39" i="24"/>
  <c r="I39" i="24"/>
  <c r="E39" i="24"/>
  <c r="L36" i="24"/>
  <c r="H36" i="24"/>
  <c r="D36" i="24"/>
  <c r="M35" i="24"/>
  <c r="I35" i="24"/>
  <c r="E35" i="24"/>
  <c r="N34" i="24"/>
  <c r="J34" i="24"/>
  <c r="L32" i="24"/>
  <c r="H32" i="24"/>
  <c r="D32" i="24"/>
  <c r="M31" i="24"/>
  <c r="I31" i="24"/>
  <c r="E31" i="24"/>
  <c r="J30" i="24"/>
  <c r="C26" i="9"/>
  <c r="G26" i="9"/>
  <c r="K26" i="9"/>
  <c r="O26" i="9"/>
  <c r="E27" i="9"/>
  <c r="I27" i="9"/>
  <c r="M27" i="9"/>
  <c r="C28" i="9"/>
  <c r="G28" i="9"/>
  <c r="K28" i="9"/>
  <c r="O28" i="9"/>
  <c r="E29" i="9"/>
  <c r="I29" i="9"/>
  <c r="M29" i="9"/>
  <c r="C30" i="9"/>
  <c r="G30" i="9"/>
  <c r="K30" i="9"/>
  <c r="O30" i="9"/>
  <c r="E31" i="9"/>
  <c r="I31" i="9"/>
  <c r="M31" i="9"/>
  <c r="C32" i="9"/>
  <c r="G32" i="9"/>
  <c r="K32" i="9"/>
  <c r="O32" i="9"/>
  <c r="E33" i="9"/>
  <c r="I33" i="9"/>
  <c r="M33" i="9"/>
  <c r="C34" i="9"/>
  <c r="G34" i="9"/>
  <c r="K34" i="9"/>
  <c r="O34" i="9"/>
  <c r="E35" i="9"/>
  <c r="I35" i="9"/>
  <c r="M35" i="9"/>
  <c r="C36" i="9"/>
  <c r="G36" i="9"/>
  <c r="K36" i="9"/>
  <c r="O36" i="9"/>
  <c r="E37" i="9"/>
  <c r="I37" i="9"/>
  <c r="M37" i="9"/>
  <c r="C38" i="9"/>
  <c r="G38" i="9"/>
  <c r="K38" i="9"/>
  <c r="O38" i="9"/>
  <c r="E39" i="9"/>
  <c r="I39" i="9"/>
  <c r="M39" i="9"/>
  <c r="C40" i="9"/>
  <c r="G40" i="9"/>
  <c r="K40" i="9"/>
  <c r="O40" i="9"/>
  <c r="P18" i="9"/>
  <c r="P39" i="9" s="1"/>
  <c r="O18" i="9"/>
  <c r="N18" i="9"/>
  <c r="M18" i="9"/>
  <c r="L18" i="9"/>
  <c r="L39" i="9" s="1"/>
  <c r="K18" i="9"/>
  <c r="J18" i="9"/>
  <c r="I18" i="9"/>
  <c r="H18" i="9"/>
  <c r="H39" i="9" s="1"/>
  <c r="G18" i="9"/>
  <c r="G39" i="9" s="1"/>
  <c r="F18" i="9"/>
  <c r="E18" i="9"/>
  <c r="D18" i="9"/>
  <c r="D39" i="9" s="1"/>
  <c r="C18" i="9"/>
  <c r="C39" i="9" s="1"/>
  <c r="P14" i="9"/>
  <c r="P19" i="9" s="1"/>
  <c r="P26" i="9" s="1"/>
  <c r="O14" i="9"/>
  <c r="O19" i="9" s="1"/>
  <c r="O27" i="9" s="1"/>
  <c r="N14" i="9"/>
  <c r="M14" i="9"/>
  <c r="M19" i="9" s="1"/>
  <c r="M26" i="9" s="1"/>
  <c r="L14" i="9"/>
  <c r="L19" i="9" s="1"/>
  <c r="L26" i="9" s="1"/>
  <c r="K14" i="9"/>
  <c r="K19" i="9" s="1"/>
  <c r="K27" i="9" s="1"/>
  <c r="J14" i="9"/>
  <c r="I14" i="9"/>
  <c r="I19" i="9" s="1"/>
  <c r="I26" i="9" s="1"/>
  <c r="H14" i="9"/>
  <c r="H19" i="9" s="1"/>
  <c r="H26" i="9" s="1"/>
  <c r="G14" i="9"/>
  <c r="G19" i="9" s="1"/>
  <c r="G27" i="9" s="1"/>
  <c r="F14" i="9"/>
  <c r="E14" i="9"/>
  <c r="E19" i="9" s="1"/>
  <c r="E26" i="9" s="1"/>
  <c r="D14" i="9"/>
  <c r="D19" i="9" s="1"/>
  <c r="D26" i="9" s="1"/>
  <c r="C14" i="9"/>
  <c r="C19" i="9" s="1"/>
  <c r="C27" i="9" s="1"/>
  <c r="F24" i="7" l="1"/>
  <c r="F28" i="7"/>
  <c r="F25" i="7"/>
  <c r="F29" i="7"/>
  <c r="F33" i="7"/>
  <c r="F37" i="7"/>
  <c r="F26" i="7"/>
  <c r="F30" i="7"/>
  <c r="F34" i="7"/>
  <c r="F27" i="7"/>
  <c r="F31" i="7"/>
  <c r="F35" i="7"/>
  <c r="F32" i="7"/>
  <c r="F36" i="7"/>
  <c r="F34" i="24"/>
  <c r="F31" i="24"/>
  <c r="F39" i="24"/>
  <c r="N26" i="24"/>
  <c r="N29" i="24"/>
  <c r="N37" i="24"/>
  <c r="N25" i="24"/>
  <c r="N33" i="24"/>
  <c r="N30" i="24"/>
  <c r="N27" i="24"/>
  <c r="C34" i="24"/>
  <c r="N35" i="24"/>
  <c r="N32" i="24"/>
  <c r="J26" i="24"/>
  <c r="J25" i="24"/>
  <c r="J33" i="24"/>
  <c r="J29" i="24"/>
  <c r="J37" i="24"/>
  <c r="F26" i="24"/>
  <c r="F25" i="24"/>
  <c r="F33" i="24"/>
  <c r="F29" i="24"/>
  <c r="F37" i="24"/>
  <c r="F30" i="24"/>
  <c r="F27" i="24"/>
  <c r="F35" i="24"/>
  <c r="F32" i="24"/>
  <c r="K25" i="24"/>
  <c r="K29" i="24"/>
  <c r="K33" i="24"/>
  <c r="K37" i="24"/>
  <c r="K26" i="24"/>
  <c r="K30" i="24"/>
  <c r="K27" i="24"/>
  <c r="K31" i="24"/>
  <c r="K35" i="24"/>
  <c r="K39" i="24"/>
  <c r="K28" i="24"/>
  <c r="K32" i="24"/>
  <c r="K36" i="24"/>
  <c r="K34" i="24"/>
  <c r="G25" i="24"/>
  <c r="G29" i="24"/>
  <c r="G33" i="24"/>
  <c r="G37" i="24"/>
  <c r="G26" i="24"/>
  <c r="G30" i="24"/>
  <c r="G27" i="24"/>
  <c r="G31" i="24"/>
  <c r="G35" i="24"/>
  <c r="G39" i="24"/>
  <c r="G28" i="24"/>
  <c r="G32" i="24"/>
  <c r="G36" i="24"/>
  <c r="O38" i="24"/>
  <c r="C25" i="24"/>
  <c r="C29" i="24"/>
  <c r="C33" i="24"/>
  <c r="C37" i="24"/>
  <c r="C26" i="24"/>
  <c r="C30" i="24"/>
  <c r="C27" i="24"/>
  <c r="C31" i="24"/>
  <c r="C35" i="24"/>
  <c r="C39" i="24"/>
  <c r="C36" i="24"/>
  <c r="C28" i="24"/>
  <c r="C32" i="24"/>
  <c r="K38" i="24"/>
  <c r="O25" i="24"/>
  <c r="O29" i="24"/>
  <c r="O33" i="24"/>
  <c r="O37" i="24"/>
  <c r="O26" i="24"/>
  <c r="O30" i="24"/>
  <c r="O27" i="24"/>
  <c r="O31" i="24"/>
  <c r="O35" i="24"/>
  <c r="O39" i="24"/>
  <c r="O32" i="24"/>
  <c r="O36" i="24"/>
  <c r="O28" i="24"/>
  <c r="G38" i="24"/>
  <c r="F39" i="9"/>
  <c r="P37" i="9"/>
  <c r="L37" i="9"/>
  <c r="H37" i="9"/>
  <c r="D37" i="9"/>
  <c r="P35" i="9"/>
  <c r="L35" i="9"/>
  <c r="H35" i="9"/>
  <c r="D35" i="9"/>
  <c r="P33" i="9"/>
  <c r="L33" i="9"/>
  <c r="H33" i="9"/>
  <c r="D33" i="9"/>
  <c r="P31" i="9"/>
  <c r="L31" i="9"/>
  <c r="H31" i="9"/>
  <c r="D31" i="9"/>
  <c r="P29" i="9"/>
  <c r="L29" i="9"/>
  <c r="H29" i="9"/>
  <c r="D29" i="9"/>
  <c r="P27" i="9"/>
  <c r="L27" i="9"/>
  <c r="H27" i="9"/>
  <c r="D27" i="9"/>
  <c r="F19" i="9"/>
  <c r="N19" i="9"/>
  <c r="N39" i="9" s="1"/>
  <c r="M40" i="9"/>
  <c r="I40" i="9"/>
  <c r="E40" i="9"/>
  <c r="O39" i="9"/>
  <c r="K39" i="9"/>
  <c r="M38" i="9"/>
  <c r="I38" i="9"/>
  <c r="E38" i="9"/>
  <c r="O37" i="9"/>
  <c r="K37" i="9"/>
  <c r="G37" i="9"/>
  <c r="C37" i="9"/>
  <c r="M36" i="9"/>
  <c r="I36" i="9"/>
  <c r="E36" i="9"/>
  <c r="O35" i="9"/>
  <c r="K35" i="9"/>
  <c r="G35" i="9"/>
  <c r="C35" i="9"/>
  <c r="M34" i="9"/>
  <c r="I34" i="9"/>
  <c r="E34" i="9"/>
  <c r="O33" i="9"/>
  <c r="K33" i="9"/>
  <c r="G33" i="9"/>
  <c r="C33" i="9"/>
  <c r="M32" i="9"/>
  <c r="I32" i="9"/>
  <c r="E32" i="9"/>
  <c r="O31" i="9"/>
  <c r="K31" i="9"/>
  <c r="G31" i="9"/>
  <c r="C31" i="9"/>
  <c r="M30" i="9"/>
  <c r="I30" i="9"/>
  <c r="E30" i="9"/>
  <c r="O29" i="9"/>
  <c r="K29" i="9"/>
  <c r="G29" i="9"/>
  <c r="C29" i="9"/>
  <c r="M28" i="9"/>
  <c r="I28" i="9"/>
  <c r="E28" i="9"/>
  <c r="J19" i="9"/>
  <c r="P40" i="9"/>
  <c r="L40" i="9"/>
  <c r="H40" i="9"/>
  <c r="D40" i="9"/>
  <c r="P38" i="9"/>
  <c r="L38" i="9"/>
  <c r="H38" i="9"/>
  <c r="D38" i="9"/>
  <c r="P36" i="9"/>
  <c r="L36" i="9"/>
  <c r="H36" i="9"/>
  <c r="D36" i="9"/>
  <c r="N35" i="9"/>
  <c r="F35" i="9"/>
  <c r="P34" i="9"/>
  <c r="L34" i="9"/>
  <c r="H34" i="9"/>
  <c r="D34" i="9"/>
  <c r="P32" i="9"/>
  <c r="L32" i="9"/>
  <c r="H32" i="9"/>
  <c r="D32" i="9"/>
  <c r="P30" i="9"/>
  <c r="L30" i="9"/>
  <c r="H30" i="9"/>
  <c r="D30" i="9"/>
  <c r="P28" i="9"/>
  <c r="L28" i="9"/>
  <c r="H28" i="9"/>
  <c r="D28" i="9"/>
  <c r="J27" i="9" l="1"/>
  <c r="J29" i="9"/>
  <c r="J31" i="9"/>
  <c r="J33" i="9"/>
  <c r="J37" i="9"/>
  <c r="J26" i="9"/>
  <c r="J28" i="9"/>
  <c r="J30" i="9"/>
  <c r="J32" i="9"/>
  <c r="J34" i="9"/>
  <c r="J36" i="9"/>
  <c r="J38" i="9"/>
  <c r="J40" i="9"/>
  <c r="F27" i="9"/>
  <c r="F29" i="9"/>
  <c r="F31" i="9"/>
  <c r="F33" i="9"/>
  <c r="F37" i="9"/>
  <c r="F26" i="9"/>
  <c r="F28" i="9"/>
  <c r="F30" i="9"/>
  <c r="F32" i="9"/>
  <c r="F34" i="9"/>
  <c r="F36" i="9"/>
  <c r="F38" i="9"/>
  <c r="F40" i="9"/>
  <c r="J35" i="9"/>
  <c r="J39" i="9"/>
  <c r="N27" i="9"/>
  <c r="N29" i="9"/>
  <c r="N31" i="9"/>
  <c r="N33" i="9"/>
  <c r="N37" i="9"/>
  <c r="N26" i="9"/>
  <c r="N28" i="9"/>
  <c r="N30" i="9"/>
  <c r="N32" i="9"/>
  <c r="N34" i="9"/>
  <c r="N36" i="9"/>
  <c r="N38" i="9"/>
  <c r="N40" i="9"/>
  <c r="H30" i="5" l="1"/>
  <c r="D34" i="5"/>
  <c r="D32" i="7"/>
  <c r="D36" i="7"/>
  <c r="D33" i="6"/>
  <c r="H33" i="6"/>
  <c r="L33" i="6"/>
  <c r="P33" i="6"/>
  <c r="T33" i="6"/>
  <c r="X33" i="6"/>
  <c r="AB33" i="6"/>
  <c r="AF33" i="6"/>
  <c r="AJ33" i="6"/>
  <c r="B30" i="8"/>
  <c r="F34" i="8"/>
  <c r="F30" i="8"/>
  <c r="H31" i="15"/>
  <c r="D35" i="15"/>
  <c r="D33" i="29"/>
  <c r="C37" i="29"/>
  <c r="E30" i="23"/>
  <c r="E34" i="23"/>
  <c r="E30" i="5"/>
  <c r="E34" i="5"/>
  <c r="E32" i="7"/>
  <c r="E36" i="7"/>
  <c r="E33" i="6"/>
  <c r="M33" i="6"/>
  <c r="U33" i="6"/>
  <c r="AC33" i="6"/>
  <c r="AK33" i="6"/>
  <c r="D37" i="6"/>
  <c r="H37" i="6"/>
  <c r="L37" i="6"/>
  <c r="P37" i="6"/>
  <c r="T37" i="6"/>
  <c r="X37" i="6"/>
  <c r="AB37" i="6"/>
  <c r="AF37" i="6"/>
  <c r="AJ37" i="6"/>
  <c r="I31" i="15"/>
  <c r="E35" i="15"/>
  <c r="E33" i="29"/>
  <c r="D37" i="29"/>
  <c r="B34" i="23"/>
  <c r="B30" i="5"/>
  <c r="B34" i="5"/>
  <c r="B33" i="6"/>
  <c r="F37" i="6"/>
  <c r="F33" i="6"/>
  <c r="J33" i="6"/>
  <c r="N33" i="6"/>
  <c r="R33" i="6"/>
  <c r="V37" i="6"/>
  <c r="V33" i="6"/>
  <c r="Z33" i="6"/>
  <c r="AD33" i="6"/>
  <c r="AH33" i="6"/>
  <c r="AL37" i="6"/>
  <c r="AL33" i="6"/>
  <c r="E37" i="6"/>
  <c r="Q37" i="6"/>
  <c r="U37" i="6"/>
  <c r="AG37" i="6"/>
  <c r="AK37" i="6"/>
  <c r="D30" i="8"/>
  <c r="B31" i="15"/>
  <c r="B33" i="29"/>
  <c r="F33" i="29"/>
  <c r="B34" i="24"/>
  <c r="C30" i="23"/>
  <c r="C34" i="23"/>
  <c r="C30" i="5"/>
  <c r="G30" i="5"/>
  <c r="C34" i="5"/>
  <c r="G34" i="5"/>
  <c r="C32" i="7"/>
  <c r="C36" i="7"/>
  <c r="C33" i="6"/>
  <c r="G37" i="6"/>
  <c r="K37" i="6"/>
  <c r="S33" i="6"/>
  <c r="AA37" i="6"/>
  <c r="AI33" i="6"/>
  <c r="B37" i="6"/>
  <c r="J37" i="6"/>
  <c r="N37" i="6"/>
  <c r="R37" i="6"/>
  <c r="Z37" i="6"/>
  <c r="AD37" i="6"/>
  <c r="AH37" i="6"/>
  <c r="E34" i="8"/>
  <c r="E30" i="8"/>
  <c r="D34" i="8"/>
  <c r="G31" i="15"/>
  <c r="C35" i="15"/>
  <c r="C33" i="29"/>
  <c r="B37" i="29"/>
  <c r="F37" i="29"/>
  <c r="B21" i="9"/>
  <c r="B22" i="9"/>
  <c r="B20" i="9"/>
  <c r="B7" i="9" s="1"/>
  <c r="B16" i="9"/>
  <c r="E19" i="30"/>
  <c r="E18" i="30"/>
  <c r="E17" i="30"/>
  <c r="E14" i="30"/>
  <c r="J13" i="30" s="1"/>
  <c r="E13" i="30"/>
  <c r="J12" i="30" s="1"/>
  <c r="E12" i="30"/>
  <c r="J11" i="30" s="1"/>
  <c r="E10" i="30"/>
  <c r="J10" i="30" s="1"/>
  <c r="E9" i="30"/>
  <c r="J9" i="30" s="1"/>
  <c r="E8" i="30"/>
  <c r="J8" i="30" s="1"/>
  <c r="E7" i="30"/>
  <c r="J7" i="30" s="1"/>
  <c r="E6" i="30"/>
  <c r="J6" i="30" s="1"/>
  <c r="E5" i="30"/>
  <c r="J5" i="30" s="1"/>
  <c r="E4" i="30"/>
  <c r="J4" i="30" s="1"/>
  <c r="E3" i="30"/>
  <c r="J3" i="30" s="1"/>
  <c r="B34" i="8" l="1"/>
  <c r="B11" i="9"/>
  <c r="B15" i="9"/>
  <c r="B10" i="9"/>
  <c r="B6" i="9"/>
  <c r="B13" i="9"/>
  <c r="B9" i="9"/>
  <c r="B17" i="9"/>
  <c r="B12" i="9"/>
  <c r="C24" i="15"/>
  <c r="C28" i="15"/>
  <c r="C32" i="15"/>
  <c r="C36" i="15"/>
  <c r="C27" i="15"/>
  <c r="C26" i="15"/>
  <c r="C30" i="15"/>
  <c r="C34" i="15"/>
  <c r="C33" i="15"/>
  <c r="C29" i="15"/>
  <c r="C25" i="15"/>
  <c r="AE25" i="6"/>
  <c r="AE26" i="6"/>
  <c r="AE27" i="6"/>
  <c r="AE28" i="6"/>
  <c r="AE29" i="6"/>
  <c r="AE32" i="6"/>
  <c r="AE34" i="6"/>
  <c r="AE36" i="6"/>
  <c r="AE38" i="6"/>
  <c r="AE30" i="6"/>
  <c r="AE31" i="6"/>
  <c r="AE35" i="6"/>
  <c r="W25" i="6"/>
  <c r="W26" i="6"/>
  <c r="W27" i="6"/>
  <c r="W28" i="6"/>
  <c r="W29" i="6"/>
  <c r="W31" i="6"/>
  <c r="W35" i="6"/>
  <c r="W30" i="6"/>
  <c r="W32" i="6"/>
  <c r="W34" i="6"/>
  <c r="W36" i="6"/>
  <c r="W38" i="6"/>
  <c r="O25" i="6"/>
  <c r="O26" i="6"/>
  <c r="O27" i="6"/>
  <c r="O28" i="6"/>
  <c r="O29" i="6"/>
  <c r="O32" i="6"/>
  <c r="O34" i="6"/>
  <c r="O36" i="6"/>
  <c r="O38" i="6"/>
  <c r="O30" i="6"/>
  <c r="O31" i="6"/>
  <c r="O35" i="6"/>
  <c r="F27" i="15"/>
  <c r="F26" i="15"/>
  <c r="F30" i="15"/>
  <c r="F34" i="15"/>
  <c r="F25" i="15"/>
  <c r="F29" i="15"/>
  <c r="F33" i="15"/>
  <c r="F32" i="15"/>
  <c r="F28" i="15"/>
  <c r="F24" i="15"/>
  <c r="F36" i="15"/>
  <c r="B37" i="7"/>
  <c r="B33" i="7"/>
  <c r="B29" i="7"/>
  <c r="B25" i="7"/>
  <c r="B34" i="7"/>
  <c r="B28" i="7"/>
  <c r="B24" i="7"/>
  <c r="B27" i="7"/>
  <c r="B31" i="7"/>
  <c r="B26" i="7"/>
  <c r="B35" i="7"/>
  <c r="B30" i="7"/>
  <c r="F25" i="5"/>
  <c r="F29" i="5"/>
  <c r="F33" i="5"/>
  <c r="F24" i="5"/>
  <c r="F28" i="5"/>
  <c r="F23" i="5"/>
  <c r="F27" i="5"/>
  <c r="F31" i="5"/>
  <c r="F35" i="5"/>
  <c r="F26" i="5"/>
  <c r="F32" i="5"/>
  <c r="B26" i="23"/>
  <c r="B31" i="23"/>
  <c r="B25" i="23"/>
  <c r="B35" i="23"/>
  <c r="B28" i="23"/>
  <c r="B24" i="23"/>
  <c r="B33" i="23"/>
  <c r="B29" i="23"/>
  <c r="B23" i="23"/>
  <c r="B32" i="23"/>
  <c r="B27" i="23"/>
  <c r="E26" i="15"/>
  <c r="E30" i="15"/>
  <c r="E34" i="15"/>
  <c r="E25" i="15"/>
  <c r="E29" i="15"/>
  <c r="E33" i="15"/>
  <c r="E24" i="15"/>
  <c r="E28" i="15"/>
  <c r="E32" i="15"/>
  <c r="E36" i="15"/>
  <c r="E27" i="15"/>
  <c r="C23" i="8"/>
  <c r="C24" i="8"/>
  <c r="C25" i="8"/>
  <c r="C26" i="8"/>
  <c r="C27" i="8"/>
  <c r="C28" i="8"/>
  <c r="C29" i="8"/>
  <c r="C31" i="8"/>
  <c r="C32" i="8"/>
  <c r="C33" i="8"/>
  <c r="C35" i="8"/>
  <c r="AG25" i="6"/>
  <c r="AG27" i="6"/>
  <c r="AG26" i="6"/>
  <c r="AG28" i="6"/>
  <c r="AG32" i="6"/>
  <c r="AG34" i="6"/>
  <c r="AG36" i="6"/>
  <c r="AG38" i="6"/>
  <c r="AG30" i="6"/>
  <c r="AG29" i="6"/>
  <c r="AG35" i="6"/>
  <c r="AG31" i="6"/>
  <c r="Y26" i="6"/>
  <c r="Y25" i="6"/>
  <c r="Y29" i="6"/>
  <c r="Y31" i="6"/>
  <c r="Y35" i="6"/>
  <c r="Y30" i="6"/>
  <c r="Y34" i="6"/>
  <c r="Y28" i="6"/>
  <c r="Y32" i="6"/>
  <c r="Y38" i="6"/>
  <c r="Y27" i="6"/>
  <c r="Y36" i="6"/>
  <c r="Q25" i="6"/>
  <c r="Q27" i="6"/>
  <c r="Q28" i="6"/>
  <c r="Q32" i="6"/>
  <c r="Q34" i="6"/>
  <c r="Q36" i="6"/>
  <c r="Q38" i="6"/>
  <c r="Q26" i="6"/>
  <c r="Q30" i="6"/>
  <c r="Q31" i="6"/>
  <c r="Q35" i="6"/>
  <c r="Q29" i="6"/>
  <c r="I26" i="6"/>
  <c r="I28" i="6"/>
  <c r="I27" i="6"/>
  <c r="I25" i="6"/>
  <c r="I29" i="6"/>
  <c r="I35" i="6"/>
  <c r="I30" i="6"/>
  <c r="I31" i="6"/>
  <c r="I36" i="6"/>
  <c r="I34" i="6"/>
  <c r="I32" i="6"/>
  <c r="I38" i="6"/>
  <c r="D25" i="15"/>
  <c r="D29" i="15"/>
  <c r="D33" i="15"/>
  <c r="D24" i="15"/>
  <c r="D28" i="15"/>
  <c r="D32" i="15"/>
  <c r="D36" i="15"/>
  <c r="D27" i="15"/>
  <c r="D30" i="15"/>
  <c r="D26" i="15"/>
  <c r="D34" i="15"/>
  <c r="AE37" i="6"/>
  <c r="O37" i="6"/>
  <c r="D23" i="5"/>
  <c r="D27" i="5"/>
  <c r="D31" i="5"/>
  <c r="D35" i="5"/>
  <c r="D26" i="5"/>
  <c r="D25" i="5"/>
  <c r="D29" i="5"/>
  <c r="D33" i="5"/>
  <c r="D32" i="5"/>
  <c r="D24" i="5"/>
  <c r="D28" i="5"/>
  <c r="D24" i="23"/>
  <c r="D28" i="23"/>
  <c r="D32" i="23"/>
  <c r="D25" i="23"/>
  <c r="D35" i="23"/>
  <c r="D23" i="23"/>
  <c r="D26" i="23"/>
  <c r="D29" i="23"/>
  <c r="D27" i="23"/>
  <c r="D33" i="23"/>
  <c r="D31" i="23"/>
  <c r="AA33" i="6"/>
  <c r="K33" i="6"/>
  <c r="C28" i="7"/>
  <c r="C26" i="7"/>
  <c r="C34" i="7"/>
  <c r="C24" i="7"/>
  <c r="C25" i="7"/>
  <c r="C30" i="7"/>
  <c r="C31" i="7"/>
  <c r="C33" i="7"/>
  <c r="C27" i="7"/>
  <c r="C29" i="7"/>
  <c r="C35" i="7"/>
  <c r="C37" i="7"/>
  <c r="G26" i="5"/>
  <c r="G25" i="5"/>
  <c r="G29" i="5"/>
  <c r="G24" i="5"/>
  <c r="G28" i="5"/>
  <c r="G32" i="5"/>
  <c r="G27" i="5"/>
  <c r="G23" i="5"/>
  <c r="G31" i="5"/>
  <c r="G33" i="5"/>
  <c r="G35" i="5"/>
  <c r="C23" i="23"/>
  <c r="C27" i="23"/>
  <c r="C31" i="23"/>
  <c r="C35" i="23"/>
  <c r="C26" i="23"/>
  <c r="C29" i="23"/>
  <c r="C32" i="23"/>
  <c r="C33" i="23"/>
  <c r="C24" i="23"/>
  <c r="C25" i="23"/>
  <c r="C28" i="23"/>
  <c r="B35" i="24"/>
  <c r="B30" i="24"/>
  <c r="B26" i="24"/>
  <c r="B36" i="24"/>
  <c r="B28" i="24"/>
  <c r="B33" i="24"/>
  <c r="B32" i="24"/>
  <c r="B27" i="24"/>
  <c r="B37" i="24"/>
  <c r="B31" i="24"/>
  <c r="B25" i="24"/>
  <c r="B29" i="24"/>
  <c r="E37" i="29"/>
  <c r="B36" i="29"/>
  <c r="B26" i="29"/>
  <c r="B30" i="29"/>
  <c r="B35" i="29"/>
  <c r="B27" i="29"/>
  <c r="B31" i="29"/>
  <c r="B34" i="29"/>
  <c r="B28" i="29"/>
  <c r="B32" i="29"/>
  <c r="B29" i="29"/>
  <c r="B25" i="29"/>
  <c r="D24" i="8"/>
  <c r="D27" i="8"/>
  <c r="D31" i="8"/>
  <c r="D35" i="8"/>
  <c r="D25" i="8"/>
  <c r="D28" i="8"/>
  <c r="D32" i="8"/>
  <c r="D26" i="8"/>
  <c r="D29" i="8"/>
  <c r="D33" i="8"/>
  <c r="D23" i="8"/>
  <c r="AC37" i="6"/>
  <c r="M37" i="6"/>
  <c r="AH26" i="6"/>
  <c r="AH28" i="6"/>
  <c r="AH29" i="6"/>
  <c r="AH30" i="6"/>
  <c r="AH25" i="6"/>
  <c r="AH27" i="6"/>
  <c r="AH31" i="6"/>
  <c r="AH35" i="6"/>
  <c r="AH32" i="6"/>
  <c r="AH34" i="6"/>
  <c r="AH36" i="6"/>
  <c r="AH38" i="6"/>
  <c r="Z25" i="6"/>
  <c r="Z27" i="6"/>
  <c r="Z28" i="6"/>
  <c r="Z29" i="6"/>
  <c r="Z30" i="6"/>
  <c r="Z26" i="6"/>
  <c r="Z32" i="6"/>
  <c r="Z34" i="6"/>
  <c r="Z36" i="6"/>
  <c r="Z38" i="6"/>
  <c r="Z31" i="6"/>
  <c r="Z35" i="6"/>
  <c r="R26" i="6"/>
  <c r="R28" i="6"/>
  <c r="R29" i="6"/>
  <c r="R30" i="6"/>
  <c r="R25" i="6"/>
  <c r="R27" i="6"/>
  <c r="R31" i="6"/>
  <c r="R35" i="6"/>
  <c r="R32" i="6"/>
  <c r="R34" i="6"/>
  <c r="R36" i="6"/>
  <c r="R38" i="6"/>
  <c r="J25" i="6"/>
  <c r="J27" i="6"/>
  <c r="J29" i="6"/>
  <c r="J30" i="6"/>
  <c r="J31" i="6"/>
  <c r="J26" i="6"/>
  <c r="J28" i="6"/>
  <c r="J32" i="6"/>
  <c r="J34" i="6"/>
  <c r="J36" i="6"/>
  <c r="J38" i="6"/>
  <c r="J35" i="6"/>
  <c r="B34" i="6"/>
  <c r="B29" i="6"/>
  <c r="B27" i="6"/>
  <c r="B28" i="6"/>
  <c r="B38" i="6"/>
  <c r="B32" i="6"/>
  <c r="B26" i="6"/>
  <c r="B36" i="6"/>
  <c r="B31" i="6"/>
  <c r="B25" i="6"/>
  <c r="B35" i="6"/>
  <c r="B30" i="6"/>
  <c r="F34" i="5"/>
  <c r="E26" i="7"/>
  <c r="E30" i="7"/>
  <c r="E27" i="7"/>
  <c r="E29" i="7"/>
  <c r="E33" i="7"/>
  <c r="E35" i="7"/>
  <c r="E25" i="7"/>
  <c r="E37" i="7"/>
  <c r="E24" i="7"/>
  <c r="E28" i="7"/>
  <c r="E34" i="7"/>
  <c r="E31" i="7"/>
  <c r="E25" i="23"/>
  <c r="E29" i="23"/>
  <c r="E33" i="23"/>
  <c r="E28" i="23"/>
  <c r="E31" i="23"/>
  <c r="E32" i="23"/>
  <c r="E35" i="23"/>
  <c r="E23" i="23"/>
  <c r="E26" i="23"/>
  <c r="E24" i="23"/>
  <c r="E27" i="23"/>
  <c r="B32" i="8"/>
  <c r="B25" i="8"/>
  <c r="B28" i="8"/>
  <c r="B31" i="8"/>
  <c r="B26" i="8"/>
  <c r="B29" i="8"/>
  <c r="B23" i="8"/>
  <c r="B33" i="8"/>
  <c r="B24" i="8"/>
  <c r="B27" i="8"/>
  <c r="AF25" i="6"/>
  <c r="AF27" i="6"/>
  <c r="AF26" i="6"/>
  <c r="AF28" i="6"/>
  <c r="AF29" i="6"/>
  <c r="AF30" i="6"/>
  <c r="AF31" i="6"/>
  <c r="AF32" i="6"/>
  <c r="AF34" i="6"/>
  <c r="AF35" i="6"/>
  <c r="AF36" i="6"/>
  <c r="AF38" i="6"/>
  <c r="X26" i="6"/>
  <c r="X25" i="6"/>
  <c r="X27" i="6"/>
  <c r="X28" i="6"/>
  <c r="X29" i="6"/>
  <c r="X30" i="6"/>
  <c r="X31" i="6"/>
  <c r="X32" i="6"/>
  <c r="X34" i="6"/>
  <c r="X35" i="6"/>
  <c r="X36" i="6"/>
  <c r="X38" i="6"/>
  <c r="P25" i="6"/>
  <c r="P27" i="6"/>
  <c r="P26" i="6"/>
  <c r="P28" i="6"/>
  <c r="P29" i="6"/>
  <c r="P30" i="6"/>
  <c r="P31" i="6"/>
  <c r="P32" i="6"/>
  <c r="P34" i="6"/>
  <c r="P35" i="6"/>
  <c r="P36" i="6"/>
  <c r="P38" i="6"/>
  <c r="H26" i="6"/>
  <c r="H28" i="6"/>
  <c r="H25" i="6"/>
  <c r="H27" i="6"/>
  <c r="H29" i="6"/>
  <c r="H30" i="6"/>
  <c r="H31" i="6"/>
  <c r="H32" i="6"/>
  <c r="H34" i="6"/>
  <c r="H35" i="6"/>
  <c r="H36" i="6"/>
  <c r="H38" i="6"/>
  <c r="B18" i="9"/>
  <c r="B14" i="9"/>
  <c r="C25" i="29"/>
  <c r="C29" i="29"/>
  <c r="C26" i="29"/>
  <c r="C30" i="29"/>
  <c r="C34" i="29"/>
  <c r="C38" i="29"/>
  <c r="C27" i="29"/>
  <c r="C31" i="29"/>
  <c r="C35" i="29"/>
  <c r="C28" i="29"/>
  <c r="C32" i="29"/>
  <c r="C36" i="29"/>
  <c r="G24" i="15"/>
  <c r="G28" i="15"/>
  <c r="G32" i="15"/>
  <c r="G36" i="15"/>
  <c r="G27" i="15"/>
  <c r="G26" i="15"/>
  <c r="G30" i="15"/>
  <c r="G34" i="15"/>
  <c r="G25" i="15"/>
  <c r="G33" i="15"/>
  <c r="G29" i="15"/>
  <c r="AI25" i="6"/>
  <c r="AI26" i="6"/>
  <c r="AI27" i="6"/>
  <c r="AI28" i="6"/>
  <c r="AI29" i="6"/>
  <c r="AI31" i="6"/>
  <c r="AI35" i="6"/>
  <c r="AI38" i="6"/>
  <c r="AI30" i="6"/>
  <c r="AI36" i="6"/>
  <c r="AI34" i="6"/>
  <c r="AI32" i="6"/>
  <c r="AA25" i="6"/>
  <c r="AA26" i="6"/>
  <c r="AA27" i="6"/>
  <c r="AA28" i="6"/>
  <c r="AA29" i="6"/>
  <c r="AA32" i="6"/>
  <c r="AA34" i="6"/>
  <c r="AA36" i="6"/>
  <c r="AA38" i="6"/>
  <c r="AA30" i="6"/>
  <c r="AA35" i="6"/>
  <c r="AA31" i="6"/>
  <c r="S25" i="6"/>
  <c r="S26" i="6"/>
  <c r="S27" i="6"/>
  <c r="S28" i="6"/>
  <c r="S29" i="6"/>
  <c r="S31" i="6"/>
  <c r="S35" i="6"/>
  <c r="S32" i="6"/>
  <c r="S38" i="6"/>
  <c r="S36" i="6"/>
  <c r="S30" i="6"/>
  <c r="S34" i="6"/>
  <c r="K25" i="6"/>
  <c r="K26" i="6"/>
  <c r="K27" i="6"/>
  <c r="K28" i="6"/>
  <c r="K29" i="6"/>
  <c r="K32" i="6"/>
  <c r="K34" i="6"/>
  <c r="K36" i="6"/>
  <c r="K38" i="6"/>
  <c r="K35" i="6"/>
  <c r="K30" i="6"/>
  <c r="K31" i="6"/>
  <c r="C25" i="6"/>
  <c r="C26" i="6"/>
  <c r="C27" i="6"/>
  <c r="C28" i="6"/>
  <c r="C29" i="6"/>
  <c r="C35" i="6"/>
  <c r="C34" i="6"/>
  <c r="C30" i="6"/>
  <c r="C32" i="6"/>
  <c r="C31" i="6"/>
  <c r="C38" i="6"/>
  <c r="C36" i="6"/>
  <c r="F35" i="15"/>
  <c r="B34" i="15"/>
  <c r="B26" i="15"/>
  <c r="B30" i="15"/>
  <c r="B33" i="15"/>
  <c r="B27" i="15"/>
  <c r="B24" i="15"/>
  <c r="B28" i="15"/>
  <c r="B32" i="15"/>
  <c r="B25" i="15"/>
  <c r="B29" i="15"/>
  <c r="Y37" i="6"/>
  <c r="I37" i="6"/>
  <c r="B36" i="7"/>
  <c r="B35" i="5"/>
  <c r="B31" i="5"/>
  <c r="B33" i="5"/>
  <c r="B27" i="5"/>
  <c r="B29" i="5"/>
  <c r="B26" i="5"/>
  <c r="B32" i="5"/>
  <c r="B23" i="5"/>
  <c r="B28" i="5"/>
  <c r="B25" i="5"/>
  <c r="B24" i="5"/>
  <c r="E25" i="29"/>
  <c r="E26" i="29"/>
  <c r="E27" i="29"/>
  <c r="E28" i="29"/>
  <c r="E29" i="29"/>
  <c r="E30" i="29"/>
  <c r="E31" i="29"/>
  <c r="E32" i="29"/>
  <c r="E34" i="29"/>
  <c r="E35" i="29"/>
  <c r="E36" i="29"/>
  <c r="E38" i="29"/>
  <c r="I26" i="15"/>
  <c r="I30" i="15"/>
  <c r="I34" i="15"/>
  <c r="I25" i="15"/>
  <c r="I29" i="15"/>
  <c r="I33" i="15"/>
  <c r="I24" i="15"/>
  <c r="I28" i="15"/>
  <c r="I32" i="15"/>
  <c r="I36" i="15"/>
  <c r="I27" i="15"/>
  <c r="AK25" i="6"/>
  <c r="AK27" i="6"/>
  <c r="AK26" i="6"/>
  <c r="AK29" i="6"/>
  <c r="AK30" i="6"/>
  <c r="AK32" i="6"/>
  <c r="AK34" i="6"/>
  <c r="AK36" i="6"/>
  <c r="AK38" i="6"/>
  <c r="AK28" i="6"/>
  <c r="AK31" i="6"/>
  <c r="AK35" i="6"/>
  <c r="AC26" i="6"/>
  <c r="AC25" i="6"/>
  <c r="AC27" i="6"/>
  <c r="AC28" i="6"/>
  <c r="AC30" i="6"/>
  <c r="AC31" i="6"/>
  <c r="AC35" i="6"/>
  <c r="AC29" i="6"/>
  <c r="AC32" i="6"/>
  <c r="AC34" i="6"/>
  <c r="AC36" i="6"/>
  <c r="AC38" i="6"/>
  <c r="U25" i="6"/>
  <c r="U27" i="6"/>
  <c r="U26" i="6"/>
  <c r="U29" i="6"/>
  <c r="U30" i="6"/>
  <c r="U32" i="6"/>
  <c r="U34" i="6"/>
  <c r="U36" i="6"/>
  <c r="U38" i="6"/>
  <c r="U28" i="6"/>
  <c r="U31" i="6"/>
  <c r="U35" i="6"/>
  <c r="M26" i="6"/>
  <c r="M28" i="6"/>
  <c r="M25" i="6"/>
  <c r="M27" i="6"/>
  <c r="M30" i="6"/>
  <c r="M31" i="6"/>
  <c r="M35" i="6"/>
  <c r="M29" i="6"/>
  <c r="M32" i="6"/>
  <c r="M34" i="6"/>
  <c r="M36" i="6"/>
  <c r="M38" i="6"/>
  <c r="E25" i="6"/>
  <c r="E27" i="6"/>
  <c r="E26" i="6"/>
  <c r="E28" i="6"/>
  <c r="E29" i="6"/>
  <c r="E30" i="6"/>
  <c r="E31" i="6"/>
  <c r="E32" i="6"/>
  <c r="E34" i="6"/>
  <c r="E36" i="6"/>
  <c r="E38" i="6"/>
  <c r="E35" i="6"/>
  <c r="D25" i="29"/>
  <c r="D26" i="29"/>
  <c r="D27" i="29"/>
  <c r="D28" i="29"/>
  <c r="D29" i="29"/>
  <c r="D30" i="29"/>
  <c r="D31" i="29"/>
  <c r="D32" i="29"/>
  <c r="D34" i="29"/>
  <c r="D35" i="29"/>
  <c r="D36" i="29"/>
  <c r="D38" i="29"/>
  <c r="H25" i="15"/>
  <c r="H29" i="15"/>
  <c r="H33" i="15"/>
  <c r="H24" i="15"/>
  <c r="H28" i="15"/>
  <c r="H32" i="15"/>
  <c r="H36" i="15"/>
  <c r="H27" i="15"/>
  <c r="H34" i="15"/>
  <c r="H30" i="15"/>
  <c r="H26" i="15"/>
  <c r="W37" i="6"/>
  <c r="D25" i="7"/>
  <c r="D29" i="7"/>
  <c r="D31" i="7"/>
  <c r="D35" i="7"/>
  <c r="D27" i="7"/>
  <c r="D37" i="7"/>
  <c r="D24" i="7"/>
  <c r="D28" i="7"/>
  <c r="D30" i="7"/>
  <c r="D34" i="7"/>
  <c r="D26" i="7"/>
  <c r="D33" i="7"/>
  <c r="H23" i="5"/>
  <c r="H27" i="5"/>
  <c r="H31" i="5"/>
  <c r="H35" i="5"/>
  <c r="H26" i="5"/>
  <c r="H25" i="5"/>
  <c r="H29" i="5"/>
  <c r="H33" i="5"/>
  <c r="H28" i="5"/>
  <c r="H32" i="5"/>
  <c r="H24" i="5"/>
  <c r="D34" i="23"/>
  <c r="G25" i="6"/>
  <c r="G26" i="6"/>
  <c r="G27" i="6"/>
  <c r="G28" i="6"/>
  <c r="G29" i="6"/>
  <c r="G35" i="6"/>
  <c r="G30" i="6"/>
  <c r="G31" i="6"/>
  <c r="G32" i="6"/>
  <c r="G34" i="6"/>
  <c r="G36" i="6"/>
  <c r="G38" i="6"/>
  <c r="G35" i="15"/>
  <c r="C31" i="15"/>
  <c r="E23" i="8"/>
  <c r="E24" i="8"/>
  <c r="E25" i="8"/>
  <c r="E26" i="8"/>
  <c r="E27" i="8"/>
  <c r="E28" i="8"/>
  <c r="E29" i="8"/>
  <c r="E31" i="8"/>
  <c r="E32" i="8"/>
  <c r="E33" i="8"/>
  <c r="E35" i="8"/>
  <c r="AE33" i="6"/>
  <c r="W33" i="6"/>
  <c r="O33" i="6"/>
  <c r="G33" i="6"/>
  <c r="C26" i="5"/>
  <c r="C25" i="5"/>
  <c r="C29" i="5"/>
  <c r="C24" i="5"/>
  <c r="C28" i="5"/>
  <c r="C32" i="5"/>
  <c r="C23" i="5"/>
  <c r="C31" i="5"/>
  <c r="C35" i="5"/>
  <c r="C27" i="5"/>
  <c r="C33" i="5"/>
  <c r="F25" i="29"/>
  <c r="F26" i="29"/>
  <c r="F27" i="29"/>
  <c r="F28" i="29"/>
  <c r="F29" i="29"/>
  <c r="F30" i="29"/>
  <c r="F31" i="29"/>
  <c r="F32" i="29"/>
  <c r="F34" i="29"/>
  <c r="F35" i="29"/>
  <c r="F36" i="29"/>
  <c r="F38" i="29"/>
  <c r="F31" i="15"/>
  <c r="C34" i="8"/>
  <c r="AL28" i="6"/>
  <c r="AL29" i="6"/>
  <c r="AL30" i="6"/>
  <c r="AL25" i="6"/>
  <c r="AL27" i="6"/>
  <c r="AL32" i="6"/>
  <c r="AL34" i="6"/>
  <c r="AL36" i="6"/>
  <c r="AL38" i="6"/>
  <c r="AL26" i="6"/>
  <c r="AL31" i="6"/>
  <c r="AL35" i="6"/>
  <c r="AD28" i="6"/>
  <c r="AD29" i="6"/>
  <c r="AD30" i="6"/>
  <c r="AD26" i="6"/>
  <c r="AD27" i="6"/>
  <c r="AD25" i="6"/>
  <c r="AD31" i="6"/>
  <c r="AD35" i="6"/>
  <c r="AD36" i="6"/>
  <c r="AD34" i="6"/>
  <c r="AD32" i="6"/>
  <c r="AD38" i="6"/>
  <c r="V28" i="6"/>
  <c r="V29" i="6"/>
  <c r="V30" i="6"/>
  <c r="V25" i="6"/>
  <c r="V27" i="6"/>
  <c r="V32" i="6"/>
  <c r="V34" i="6"/>
  <c r="V36" i="6"/>
  <c r="V38" i="6"/>
  <c r="V26" i="6"/>
  <c r="V31" i="6"/>
  <c r="V35" i="6"/>
  <c r="N29" i="6"/>
  <c r="N30" i="6"/>
  <c r="N26" i="6"/>
  <c r="N28" i="6"/>
  <c r="N27" i="6"/>
  <c r="N31" i="6"/>
  <c r="N35" i="6"/>
  <c r="N25" i="6"/>
  <c r="N38" i="6"/>
  <c r="N36" i="6"/>
  <c r="N34" i="6"/>
  <c r="N32" i="6"/>
  <c r="F29" i="6"/>
  <c r="F30" i="6"/>
  <c r="F31" i="6"/>
  <c r="F25" i="6"/>
  <c r="F27" i="6"/>
  <c r="F26" i="6"/>
  <c r="F32" i="6"/>
  <c r="F34" i="6"/>
  <c r="F36" i="6"/>
  <c r="F38" i="6"/>
  <c r="F28" i="6"/>
  <c r="F35" i="6"/>
  <c r="B32" i="7"/>
  <c r="F30" i="5"/>
  <c r="B30" i="23"/>
  <c r="I35" i="15"/>
  <c r="E31" i="15"/>
  <c r="C30" i="8"/>
  <c r="AG33" i="6"/>
  <c r="Y33" i="6"/>
  <c r="Q33" i="6"/>
  <c r="I33" i="6"/>
  <c r="E24" i="5"/>
  <c r="E28" i="5"/>
  <c r="E32" i="5"/>
  <c r="E23" i="5"/>
  <c r="E27" i="5"/>
  <c r="E26" i="5"/>
  <c r="E25" i="5"/>
  <c r="E33" i="5"/>
  <c r="E35" i="5"/>
  <c r="E31" i="5"/>
  <c r="E29" i="5"/>
  <c r="H35" i="15"/>
  <c r="D31" i="15"/>
  <c r="F23" i="8"/>
  <c r="F24" i="8"/>
  <c r="F25" i="8"/>
  <c r="F26" i="8"/>
  <c r="F27" i="8"/>
  <c r="F28" i="8"/>
  <c r="F29" i="8"/>
  <c r="F31" i="8"/>
  <c r="F32" i="8"/>
  <c r="F33" i="8"/>
  <c r="F35" i="8"/>
  <c r="AI37" i="6"/>
  <c r="S37" i="6"/>
  <c r="C37" i="6"/>
  <c r="AJ26" i="6"/>
  <c r="AJ28" i="6"/>
  <c r="AJ29" i="6"/>
  <c r="AJ30" i="6"/>
  <c r="AJ31" i="6"/>
  <c r="AJ32" i="6"/>
  <c r="AJ34" i="6"/>
  <c r="AJ35" i="6"/>
  <c r="AJ36" i="6"/>
  <c r="AJ38" i="6"/>
  <c r="AJ27" i="6"/>
  <c r="AJ25" i="6"/>
  <c r="AB25" i="6"/>
  <c r="AB27" i="6"/>
  <c r="AB28" i="6"/>
  <c r="AB29" i="6"/>
  <c r="AB30" i="6"/>
  <c r="AB31" i="6"/>
  <c r="AB32" i="6"/>
  <c r="AB34" i="6"/>
  <c r="AB35" i="6"/>
  <c r="AB36" i="6"/>
  <c r="AB38" i="6"/>
  <c r="AB26" i="6"/>
  <c r="T26" i="6"/>
  <c r="T28" i="6"/>
  <c r="T29" i="6"/>
  <c r="T30" i="6"/>
  <c r="T31" i="6"/>
  <c r="T32" i="6"/>
  <c r="T34" i="6"/>
  <c r="T35" i="6"/>
  <c r="T36" i="6"/>
  <c r="T38" i="6"/>
  <c r="T27" i="6"/>
  <c r="T25" i="6"/>
  <c r="L25" i="6"/>
  <c r="L27" i="6"/>
  <c r="L29" i="6"/>
  <c r="L30" i="6"/>
  <c r="L31" i="6"/>
  <c r="L32" i="6"/>
  <c r="L34" i="6"/>
  <c r="L35" i="6"/>
  <c r="L36" i="6"/>
  <c r="L38" i="6"/>
  <c r="L28" i="6"/>
  <c r="L26" i="6"/>
  <c r="D26" i="6"/>
  <c r="D28" i="6"/>
  <c r="D29" i="6"/>
  <c r="D30" i="6"/>
  <c r="D31" i="6"/>
  <c r="D32" i="6"/>
  <c r="D34" i="6"/>
  <c r="D35" i="6"/>
  <c r="D36" i="6"/>
  <c r="D38" i="6"/>
  <c r="D25" i="6"/>
  <c r="D27" i="6"/>
  <c r="H34" i="5"/>
  <c r="D30" i="5"/>
  <c r="D30" i="23"/>
  <c r="B8" i="9"/>
  <c r="D15" i="30"/>
  <c r="E11" i="30"/>
  <c r="E15" i="30"/>
  <c r="B19" i="9" l="1"/>
  <c r="D16" i="30"/>
  <c r="D14" i="30"/>
  <c r="B34" i="30" s="1"/>
  <c r="D13" i="30"/>
  <c r="B33" i="30" s="1"/>
  <c r="D12" i="30"/>
  <c r="B32" i="30" s="1"/>
  <c r="D11" i="30"/>
  <c r="E16" i="30"/>
  <c r="D10" i="30"/>
  <c r="B31" i="30" s="1"/>
  <c r="D9" i="30"/>
  <c r="B30" i="30" s="1"/>
  <c r="D8" i="30"/>
  <c r="B29" i="30" s="1"/>
  <c r="D7" i="30"/>
  <c r="B28" i="30" s="1"/>
  <c r="D6" i="30"/>
  <c r="B27" i="30" s="1"/>
  <c r="D5" i="30"/>
  <c r="B26" i="30" s="1"/>
  <c r="D4" i="30"/>
  <c r="B25" i="30" s="1"/>
  <c r="D3" i="30"/>
  <c r="B24" i="30" s="1"/>
  <c r="I72" i="9" l="1"/>
  <c r="I73" i="9"/>
  <c r="I74" i="9"/>
  <c r="I75" i="9"/>
  <c r="I71" i="9"/>
  <c r="B38" i="29" l="1"/>
  <c r="I4" i="28" l="1"/>
  <c r="C13" i="28" l="1"/>
  <c r="B13" i="28"/>
  <c r="D5" i="28"/>
  <c r="I5" i="28" s="1"/>
  <c r="D6" i="28"/>
  <c r="I6" i="28" s="1"/>
  <c r="D7" i="28"/>
  <c r="I7" i="28" s="1"/>
  <c r="D8" i="28"/>
  <c r="I8" i="28" s="1"/>
  <c r="D9" i="28"/>
  <c r="I9" i="28" s="1"/>
  <c r="D10" i="28"/>
  <c r="I10" i="28" s="1"/>
  <c r="D11" i="28"/>
  <c r="I11" i="28" s="1"/>
  <c r="D12" i="28"/>
  <c r="I12" i="28" s="1"/>
  <c r="D4" i="28"/>
  <c r="D13" i="28" l="1"/>
  <c r="I13" i="28" s="1"/>
  <c r="B39" i="24"/>
  <c r="B38" i="24"/>
  <c r="B36" i="15" l="1"/>
  <c r="B35" i="15"/>
  <c r="B35" i="8"/>
  <c r="B30" i="9" l="1"/>
  <c r="B40" i="9"/>
  <c r="B33" i="9"/>
  <c r="B29" i="9"/>
  <c r="B37" i="9"/>
  <c r="B36" i="9"/>
  <c r="B28" i="9"/>
  <c r="B35" i="9"/>
  <c r="B27" i="9"/>
  <c r="B34" i="9"/>
  <c r="B5" i="9"/>
  <c r="B26" i="9" s="1"/>
  <c r="B32" i="9"/>
  <c r="B39" i="9"/>
  <c r="B31" i="9"/>
  <c r="B38" i="9"/>
</calcChain>
</file>

<file path=xl/sharedStrings.xml><?xml version="1.0" encoding="utf-8"?>
<sst xmlns="http://schemas.openxmlformats.org/spreadsheetml/2006/main" count="1629" uniqueCount="516">
  <si>
    <t>Designador</t>
  </si>
  <si>
    <t>A320</t>
  </si>
  <si>
    <t>BE9L</t>
  </si>
  <si>
    <t>B350</t>
  </si>
  <si>
    <t>B737</t>
  </si>
  <si>
    <t>JS32</t>
  </si>
  <si>
    <t>DH8B</t>
  </si>
  <si>
    <t>A318</t>
  </si>
  <si>
    <t>A319</t>
  </si>
  <si>
    <t>A332</t>
  </si>
  <si>
    <t>B763</t>
  </si>
  <si>
    <t>F50</t>
  </si>
  <si>
    <t>B744</t>
  </si>
  <si>
    <t>E190</t>
  </si>
  <si>
    <t>B722</t>
  </si>
  <si>
    <t>B212</t>
  </si>
  <si>
    <t>B412</t>
  </si>
  <si>
    <t>C180</t>
  </si>
  <si>
    <t>C188</t>
  </si>
  <si>
    <t>B190</t>
  </si>
  <si>
    <t>AN32</t>
  </si>
  <si>
    <t>DC3</t>
  </si>
  <si>
    <t>C182</t>
  </si>
  <si>
    <t>C206</t>
  </si>
  <si>
    <t>PA25</t>
  </si>
  <si>
    <t>PA36</t>
  </si>
  <si>
    <t>AC90</t>
  </si>
  <si>
    <t>C172</t>
  </si>
  <si>
    <t>PA28</t>
  </si>
  <si>
    <t>PA31</t>
  </si>
  <si>
    <t>PA32</t>
  </si>
  <si>
    <t>PA34</t>
  </si>
  <si>
    <t>C210</t>
  </si>
  <si>
    <t>C414</t>
  </si>
  <si>
    <t>B06</t>
  </si>
  <si>
    <t>AS50</t>
  </si>
  <si>
    <t>C303</t>
  </si>
  <si>
    <t>H500</t>
  </si>
  <si>
    <t>MI8</t>
  </si>
  <si>
    <t>C208</t>
  </si>
  <si>
    <t>B200</t>
  </si>
  <si>
    <t>BE20</t>
  </si>
  <si>
    <t>BE40</t>
  </si>
  <si>
    <t>L410</t>
  </si>
  <si>
    <t>C402</t>
  </si>
  <si>
    <t>EC45</t>
  </si>
  <si>
    <t>COSTOS  TOTALES</t>
  </si>
  <si>
    <t xml:space="preserve">Total Tripulación Comando </t>
  </si>
  <si>
    <t xml:space="preserve">Total Tripulación Cabina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</si>
  <si>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</si>
  <si>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</si>
  <si>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</si>
  <si>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</si>
  <si>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</si>
  <si>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</si>
  <si>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</si>
  <si>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</si>
  <si>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</si>
  <si>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</si>
  <si>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TOTAL COSTOS DIRECTOS</t>
  </si>
  <si>
    <t>TOTAL COSTOS INDIRECTOS</t>
  </si>
  <si>
    <t>COSTOS TOTALES</t>
  </si>
  <si>
    <t>PARTICIPACION</t>
  </si>
  <si>
    <t>Total Combustible</t>
  </si>
  <si>
    <t>Total Servicios Aeronaúticos</t>
  </si>
  <si>
    <t>Total Administración</t>
  </si>
  <si>
    <t>Total Ventas</t>
  </si>
  <si>
    <t>Total Tripulación Comando</t>
  </si>
  <si>
    <t>Total Seguros</t>
  </si>
  <si>
    <t>Total Depreciación</t>
  </si>
  <si>
    <t>Total Arriendo</t>
  </si>
  <si>
    <t>Total Financieros</t>
  </si>
  <si>
    <t>COSTOS DIRECTOS</t>
  </si>
  <si>
    <t>COSTOS INDIRECTOS</t>
  </si>
  <si>
    <t xml:space="preserve">EMPRESAS DE TRANSPORTE AÉREO  COMERCIAL REGIONAL  - COSTOS DE OPERACIÓN POR TIPO DE AERONAVE  </t>
  </si>
  <si>
    <t xml:space="preserve">TRABAJOS AEREOS ESPECIALES - AVIACION AGRICOLA - COSTOS DE OPERACIÓN  </t>
  </si>
  <si>
    <t>PAG</t>
  </si>
  <si>
    <t>CONCEPTO</t>
  </si>
  <si>
    <t>C O N T E N I D O</t>
  </si>
  <si>
    <t>COMERCIALIZADORA ECO LTDA.</t>
  </si>
  <si>
    <t>SDK</t>
  </si>
  <si>
    <t>AEROSUCRE S.A.</t>
  </si>
  <si>
    <t>B727</t>
  </si>
  <si>
    <t>AMERIJET INTERNATIONAL COLOMBIA</t>
  </si>
  <si>
    <t>LAE</t>
  </si>
  <si>
    <t>ABSA AEROLINEAS BRASILERAS S.A</t>
  </si>
  <si>
    <t>SPIRIT AIRLINES INC</t>
  </si>
  <si>
    <t>A343</t>
  </si>
  <si>
    <t>AEROLINEAS ARGENTINAS</t>
  </si>
  <si>
    <t>A346</t>
  </si>
  <si>
    <t>B738</t>
  </si>
  <si>
    <t>B752</t>
  </si>
  <si>
    <t>ANQ</t>
  </si>
  <si>
    <t>AEROLINEA DE ANTIOQUIA S.A</t>
  </si>
  <si>
    <t>EFY</t>
  </si>
  <si>
    <t>RIO SUR S. A.</t>
  </si>
  <si>
    <t>CENTRAL CHARTER DE COLOMBIA S.A.</t>
  </si>
  <si>
    <t>AVA</t>
  </si>
  <si>
    <t>ARE</t>
  </si>
  <si>
    <t>RPB</t>
  </si>
  <si>
    <t>TPA</t>
  </si>
  <si>
    <t>AERO TAXI GUAYMARAL ATG S.A.S.,</t>
  </si>
  <si>
    <t xml:space="preserve">EMPRESAS DE TRANSPORTE AÉREO- CARGA </t>
  </si>
  <si>
    <t xml:space="preserve">EMPRESAS DE TRANSPORTE AÉREO PASAJEROS REGULAR INTERNACIONAL   -  COSTOS DE OPERACIÓN POR TIPO DE AERONAVE   </t>
  </si>
  <si>
    <t>No. EMPRE. PRESENTARON INFORME</t>
  </si>
  <si>
    <t>% CUMPLIMIENTO</t>
  </si>
  <si>
    <t>TRANASPORTE AÉREO CARGA INTERNACIONAL</t>
  </si>
  <si>
    <t>TRANSPORTE AÉREO CARGA NACIONAL</t>
  </si>
  <si>
    <t>TRANSPORTE AÉREO PASAJEROS REGULAR NACIONAL</t>
  </si>
  <si>
    <t>TRANSPORTE AÉREO  COMERCIAL REGIONAL</t>
  </si>
  <si>
    <t>TRANSPORTE AÉREO  NO REGULAR  -AEROTAXIS</t>
  </si>
  <si>
    <t>TOTAL EMPRESAS VIGENTES</t>
  </si>
  <si>
    <t>TRABAJOS AÉREOS ESPECIALES - AVIACION AGRICOLA</t>
  </si>
  <si>
    <t>MODALIDADES</t>
  </si>
  <si>
    <t>TRANSPORTE AÉREO ESPECIAL DE CARGA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</si>
  <si>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</t>
    </r>
  </si>
  <si>
    <t>RELACION EMPRESAS - TIPO AERONAVE</t>
  </si>
  <si>
    <t>COBERTURA</t>
  </si>
  <si>
    <t>FAST COLOMBIA SAS</t>
  </si>
  <si>
    <t>BE30</t>
  </si>
  <si>
    <t>Actividad1</t>
  </si>
  <si>
    <t>TA</t>
  </si>
  <si>
    <t>TR</t>
  </si>
  <si>
    <t>PA</t>
  </si>
  <si>
    <t>PC</t>
  </si>
  <si>
    <t>AG</t>
  </si>
  <si>
    <t>CA</t>
  </si>
  <si>
    <t>CE</t>
  </si>
  <si>
    <t>CR</t>
  </si>
  <si>
    <t>TE</t>
  </si>
  <si>
    <t>SC</t>
  </si>
  <si>
    <t>Notas: La información que contiene este documento es el promedio ponderado por el No. De horas.</t>
  </si>
  <si>
    <t>PROMEDIO</t>
  </si>
  <si>
    <t>AMERICAN AIR LINES</t>
  </si>
  <si>
    <t>D328</t>
  </si>
  <si>
    <t>JS41</t>
  </si>
  <si>
    <t>B772</t>
  </si>
  <si>
    <t>LAN PERU S.A. SUCURSAL COLOMBIA</t>
  </si>
  <si>
    <t>A321</t>
  </si>
  <si>
    <t>AEROESTUDIOS S.A.</t>
  </si>
  <si>
    <t>SS2T</t>
  </si>
  <si>
    <t>AT3P</t>
  </si>
  <si>
    <t>FUMIGACION AEREA Y SERVICIOS ESPECIALES SAS</t>
  </si>
  <si>
    <t>FUNDACION CARDIOVASCULAR DE COLOMBIA</t>
  </si>
  <si>
    <t>LJ31</t>
  </si>
  <si>
    <t>B06B</t>
  </si>
  <si>
    <t>EC35</t>
  </si>
  <si>
    <t>AIR COLOMBIA S.A.S.</t>
  </si>
  <si>
    <t>DESIGNADOR</t>
  </si>
  <si>
    <t>KRE-LAU</t>
  </si>
  <si>
    <t xml:space="preserve">EMPRESA </t>
  </si>
  <si>
    <t>EMPRESA</t>
  </si>
  <si>
    <t>TPU</t>
  </si>
  <si>
    <t>ARG</t>
  </si>
  <si>
    <t>AMX</t>
  </si>
  <si>
    <t>AAL</t>
  </si>
  <si>
    <t>VCV</t>
  </si>
  <si>
    <t>TAE</t>
  </si>
  <si>
    <t>INC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</si>
  <si>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aéreo extranjeras regulares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</si>
  <si>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:La información que contiene este documento es el promedio ponderado por el No. De horas.</t>
    </r>
  </si>
  <si>
    <r>
      <rPr>
        <b/>
        <sz val="8"/>
        <color theme="1"/>
        <rFont val="Calibri"/>
        <family val="2"/>
      </rPr>
      <t xml:space="preserve">Fuente: </t>
    </r>
    <r>
      <rPr>
        <sz val="8"/>
        <color theme="1"/>
        <rFont val="Calibri"/>
        <family val="2"/>
      </rPr>
      <t>Empresas de transporte aéreo regular de pasajeros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</si>
  <si>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</si>
  <si>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Empresas de transporte aéreo carga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</si>
  <si>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</si>
  <si>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AJT</t>
  </si>
  <si>
    <t>CLX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</si>
  <si>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transporte Aérea de carga internacional 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</si>
  <si>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</si>
  <si>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TOTAL COBERTURA AÑO 2013</t>
  </si>
  <si>
    <t>TRANSPORTE AÉREO PASAJEROS REGULAR INTERNACIONAL</t>
  </si>
  <si>
    <t>1EH-1FC</t>
  </si>
  <si>
    <t>1EH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</si>
  <si>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aérea Comercial Regional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</si>
  <si>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 La información que contiene este documento es el promedio ponderado por el No. De horas.</t>
    </r>
  </si>
  <si>
    <t>Número Horas</t>
  </si>
  <si>
    <t>Número Vuelos</t>
  </si>
  <si>
    <t>Número   Aeronaves</t>
  </si>
  <si>
    <t>1GH</t>
  </si>
  <si>
    <t>1CE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</si>
  <si>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 de transporte aéreo especial de carga</t>
    </r>
  </si>
  <si>
    <t xml:space="preserve">ESPECIAL DE CARGA - COSTOS DE OPERACIÓN  </t>
  </si>
  <si>
    <t>1GQ</t>
  </si>
  <si>
    <t>0AC</t>
  </si>
  <si>
    <t>0DZ</t>
  </si>
  <si>
    <t xml:space="preserve">Fuente: Empresas Trabajos Aéreos Especiales 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</si>
  <si>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Aviación Agricola </t>
    </r>
  </si>
  <si>
    <t>1DO</t>
  </si>
  <si>
    <t>1EN</t>
  </si>
  <si>
    <t>1FQ</t>
  </si>
  <si>
    <t>1CV</t>
  </si>
  <si>
    <t>1FU</t>
  </si>
  <si>
    <t>1BP</t>
  </si>
  <si>
    <t>1DS</t>
  </si>
  <si>
    <t>1DF</t>
  </si>
  <si>
    <t>1BE</t>
  </si>
  <si>
    <t>1GP</t>
  </si>
  <si>
    <t>1DO-1FL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</si>
  <si>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Aéreas no regulares Aerotaxis</t>
    </r>
  </si>
  <si>
    <t>EMPRESAS</t>
  </si>
  <si>
    <t>TOTALES</t>
  </si>
  <si>
    <t>TOTALES 2012</t>
  </si>
  <si>
    <t>TOTALES 2013</t>
  </si>
  <si>
    <t>VARIACIÓN</t>
  </si>
  <si>
    <t xml:space="preserve">Combustible </t>
  </si>
  <si>
    <t xml:space="preserve">Administración </t>
  </si>
  <si>
    <t xml:space="preserve">Mantenimiento </t>
  </si>
  <si>
    <t xml:space="preserve">Arriendo </t>
  </si>
  <si>
    <t xml:space="preserve">Servicios Aeronaúticos </t>
  </si>
  <si>
    <t xml:space="preserve"> Arriendo </t>
  </si>
  <si>
    <t>Sigla</t>
  </si>
  <si>
    <t>Razon Social</t>
  </si>
  <si>
    <t>A188</t>
  </si>
  <si>
    <t>0CC</t>
  </si>
  <si>
    <t>FDX</t>
  </si>
  <si>
    <t>FEDERAL EXPRESS CORPORATION</t>
  </si>
  <si>
    <t>LRC</t>
  </si>
  <si>
    <t>LPE</t>
  </si>
  <si>
    <t>NKS</t>
  </si>
  <si>
    <t>TAI</t>
  </si>
  <si>
    <t>GLG</t>
  </si>
  <si>
    <t>JBU</t>
  </si>
  <si>
    <t>VVC</t>
  </si>
  <si>
    <t>DLH</t>
  </si>
  <si>
    <t>LLANERA DE AVIACION S.A.S.</t>
  </si>
  <si>
    <t>SDV</t>
  </si>
  <si>
    <t>AEROCHARTER ANDINA S. A.S.</t>
  </si>
  <si>
    <t>1AM</t>
  </si>
  <si>
    <t>0CR</t>
  </si>
  <si>
    <t>0BT</t>
  </si>
  <si>
    <t>1CG</t>
  </si>
  <si>
    <t>1GM</t>
  </si>
  <si>
    <t>1BO</t>
  </si>
  <si>
    <t>1EE</t>
  </si>
  <si>
    <t>1FC</t>
  </si>
  <si>
    <t>AJS</t>
  </si>
  <si>
    <t>1BC</t>
  </si>
  <si>
    <t>B721</t>
  </si>
  <si>
    <t>LAU</t>
  </si>
  <si>
    <t>KRE</t>
  </si>
  <si>
    <t>CMP</t>
  </si>
  <si>
    <t>DAL</t>
  </si>
  <si>
    <t>UAL</t>
  </si>
  <si>
    <t>LAN</t>
  </si>
  <si>
    <t>TUS</t>
  </si>
  <si>
    <t>FWL</t>
  </si>
  <si>
    <t>MAA</t>
  </si>
  <si>
    <t>1AE</t>
  </si>
  <si>
    <t>1AS</t>
  </si>
  <si>
    <t>1BR</t>
  </si>
  <si>
    <t>1BT</t>
  </si>
  <si>
    <t>1EG</t>
  </si>
  <si>
    <t>1EY</t>
  </si>
  <si>
    <t>1BB</t>
  </si>
  <si>
    <t>1GN</t>
  </si>
  <si>
    <t>0DW</t>
  </si>
  <si>
    <t>0BH</t>
  </si>
  <si>
    <t>0DQ</t>
  </si>
  <si>
    <t>0BM</t>
  </si>
  <si>
    <t>0BN</t>
  </si>
  <si>
    <t>ODV</t>
  </si>
  <si>
    <t>0BR</t>
  </si>
  <si>
    <t>0DP</t>
  </si>
  <si>
    <t>0DS</t>
  </si>
  <si>
    <t>0CJ</t>
  </si>
  <si>
    <t>0CM</t>
  </si>
  <si>
    <t>0DL</t>
  </si>
  <si>
    <t>0DT</t>
  </si>
  <si>
    <t>0DK</t>
  </si>
  <si>
    <t>0DA</t>
  </si>
  <si>
    <t>C205</t>
  </si>
  <si>
    <t>1GR</t>
  </si>
  <si>
    <t>PACIFICA DE AVIACION S.A.S.</t>
  </si>
  <si>
    <t>1GW</t>
  </si>
  <si>
    <t>1EO</t>
  </si>
  <si>
    <t>1FL</t>
  </si>
  <si>
    <t>3GH</t>
  </si>
  <si>
    <t>6AD</t>
  </si>
  <si>
    <t>6AF</t>
  </si>
  <si>
    <t>1CP</t>
  </si>
  <si>
    <t>1CW</t>
  </si>
  <si>
    <t>MD83</t>
  </si>
  <si>
    <t>0BE</t>
  </si>
  <si>
    <t>0BV</t>
  </si>
  <si>
    <t>0DY</t>
  </si>
  <si>
    <t>0BX</t>
  </si>
  <si>
    <t>0CN</t>
  </si>
  <si>
    <t>0CP</t>
  </si>
  <si>
    <t>0DH</t>
  </si>
  <si>
    <t>0DD</t>
  </si>
  <si>
    <t>0DR</t>
  </si>
  <si>
    <t>1AP</t>
  </si>
  <si>
    <t>1GS</t>
  </si>
  <si>
    <t>SOLAIR S.A.S.</t>
  </si>
  <si>
    <t>1GV</t>
  </si>
  <si>
    <t>TAXI AEREO DE LA COSTA TAXCO S.A.S.</t>
  </si>
  <si>
    <t>EMPRESAS DE TRANSPORTE AÉREO PASAJEROS REGULAR NACIONAL  II SEMESTRE</t>
  </si>
  <si>
    <t xml:space="preserve">EMPRESAS DE TRANSPORTE AÉREO PASAJEROS REGULAR INTERNACIONAL  II SEMESTRE </t>
  </si>
  <si>
    <t xml:space="preserve">EMPRESAS DE TRANSPORTE AÉREO CARGA INTERNACIONAL  II  SEMESTRE </t>
  </si>
  <si>
    <t>EMPRESAS DE TRANSPORTE AÉREO  CARGA II SEMESTRE</t>
  </si>
  <si>
    <t xml:space="preserve">EMPRESAS DE TRANSPORTE AÉREO  COMERCIAL REGIONAL  II SEMESTRE </t>
  </si>
  <si>
    <t>EMPRESAS DE TRANSPORTE AÉREO - AEROTAXIS  II SEMESTRE</t>
  </si>
  <si>
    <t>TRABAJOS AEREOS ESPECIALES II SEMESTRE</t>
  </si>
  <si>
    <t>TRABAJOS AEREOS ESPECIALES  - AVIACION AGRICOLA  - II SEMESTRE</t>
  </si>
  <si>
    <t>ESPECIAL DE CARGA  - II SEMESTRE</t>
  </si>
  <si>
    <t>FUENTE: EMPRESAS AÉREAS</t>
  </si>
  <si>
    <t xml:space="preserve">COMPARATIVO COSTOS DE OPERACIÓN PROMEDIO  TRANSPORTE AÉREO REGULAR DOMESTICO II SEMESTRE </t>
  </si>
  <si>
    <t>CONCEPTOS</t>
  </si>
  <si>
    <t>PARTICIPACIÓN %</t>
  </si>
  <si>
    <t>VARIACIÓN %</t>
  </si>
  <si>
    <t xml:space="preserve">TRIPULACION </t>
  </si>
  <si>
    <t>SEGUROS</t>
  </si>
  <si>
    <t>SERV. AERON.</t>
  </si>
  <si>
    <t>MANTENIMIENTO</t>
  </si>
  <si>
    <t>SERV. A PAX</t>
  </si>
  <si>
    <t>COMBUSTIBLE</t>
  </si>
  <si>
    <t>DEPRECIACIÓN</t>
  </si>
  <si>
    <t>ARRIENDO</t>
  </si>
  <si>
    <t>ADMINISTRACIÓN</t>
  </si>
  <si>
    <t>VENTAS</t>
  </si>
  <si>
    <t>FINANCIERO</t>
  </si>
  <si>
    <t>TOTAL No. HORAS</t>
  </si>
  <si>
    <t>TOTAL No. VUELOS</t>
  </si>
  <si>
    <t>TOTAL No. AERONAVES</t>
  </si>
  <si>
    <t>PARTICIPACIÓN</t>
  </si>
  <si>
    <t>II SEM 2013</t>
  </si>
  <si>
    <t>ARE-AVA-VVC</t>
  </si>
  <si>
    <t>1BB-1BR</t>
  </si>
  <si>
    <t>Empresa</t>
  </si>
  <si>
    <t>% COBERTURA</t>
  </si>
  <si>
    <t>REGULAR NACIONAL</t>
  </si>
  <si>
    <t>REGULAR INTRNACIONAL</t>
  </si>
  <si>
    <t>CARGA NACIONAL</t>
  </si>
  <si>
    <t>COMERCIAL REGIONAL</t>
  </si>
  <si>
    <t>ESPECIAL DE CARGA</t>
  </si>
  <si>
    <t>TAEROTAXIS</t>
  </si>
  <si>
    <t>AVIACION AGRICOLA</t>
  </si>
  <si>
    <t>COSTOS DE OPERACIÓN POR TIPO DE AERONAVE  II SEMESTRE DE 2014</t>
  </si>
  <si>
    <t>COSTOS DE OPERACIÓN II  SEMESTRE DE 2014 POR DESIGNADOR</t>
  </si>
  <si>
    <t>COBERTURA  COSTOS DE OPERACIÓN II SEMESTRE AÑO  DE 2014</t>
  </si>
  <si>
    <t>VARIACION % DE LOS COSTOS DE OPERACIÓN POR CONCEPTO
II SEM 2013 - II SEM 2014</t>
  </si>
  <si>
    <t>PARTICIPACION % II SEM 2014</t>
  </si>
  <si>
    <t>EMPRESAS DE TRANSPORTE AÉREO PASAJEROS REGULAR NACIONAL   -  COSTOS DE OPERACIÓN POR TIPO DE AERONAVE    II SEMESTRE 2014</t>
  </si>
  <si>
    <t>SEGUNDO  SEMESTRE 2014</t>
  </si>
  <si>
    <t>COSTOS DE OPERACIÓN POR TIPO DE AERONAVE - SEGUNDO SEMESTRE 2014</t>
  </si>
  <si>
    <t>EMPRESAS DE TRANSPORTE AÉREO  CARGA  - COSTOS DE OPERACIÓN POR TIPO DE AERONAVE -   II SEMESTRE DE 2014</t>
  </si>
  <si>
    <t>II SEMESTRE DE 2014</t>
  </si>
  <si>
    <t>EMPRESAS DE TRANSPORTE AÉREO - AEROTAXIS - COSTOS DE OPERACIÓN   -  II SEMESTRE DE 2014</t>
  </si>
  <si>
    <t>TRABAJOS AEREOS ESPECIALES - COSTOS DE OPERACIÓN POR TIPO DE AERONAVE 
II SEMESTRE 2014</t>
  </si>
  <si>
    <t>II SEMESTRE 2014</t>
  </si>
  <si>
    <t>FAGA LTDA. FUMIGACIONES AEREAS GAVIOTAS CIA.</t>
  </si>
  <si>
    <t>FUMIVILLA LTDA. FUMIGACIONES AEREAS DE VILLANUEVA</t>
  </si>
  <si>
    <t>SERVICIOS AEROAGRICOLAS DEL CASANARE S.A.S. SAAC S.A.S</t>
  </si>
  <si>
    <t>SERVICIOS AEROAGRICOLAS DEL LLANO S.A.S SADELL S.A.S</t>
  </si>
  <si>
    <t>AEROVIAS DEL CONTINENTE AMERICANO S.A. AVIANCA</t>
  </si>
  <si>
    <t>AEROLINEAS GALAPAGOS S.A. AEROGAL SUCURSAL COLOMBIANA</t>
  </si>
  <si>
    <t xml:space="preserve">EMPRESA PUBLICA TAME LINEA AEREA DEL ECUADOR TAME </t>
  </si>
  <si>
    <t>LACSA LINEAS AEREAS COSTARRICENSES S.A.</t>
  </si>
  <si>
    <t>TACA INTERNATIONAL AIRLINES S A SUCURSAL COLOMBIA</t>
  </si>
  <si>
    <t>TRANS AMERICAN AIRLINES SA - TRANS AM S.A.</t>
  </si>
  <si>
    <t>AEROVIAS DE INTEGRACION REGIONAL S.A. AIRES S.A.</t>
  </si>
  <si>
    <t>JETBLUE AIRWAYS CORPORATION-SUCURSAL COLOMBIA</t>
  </si>
  <si>
    <t>TAMPA CARGO S.A.S</t>
  </si>
  <si>
    <t>IBE</t>
  </si>
  <si>
    <t xml:space="preserve">IBERIA LINEAS AEREAS DE ESPANA SOCIEDAD ANONIMA </t>
  </si>
  <si>
    <t>DEUTSCHE LUFTHANSA AKTIENGESELLSCHAFT</t>
  </si>
  <si>
    <t>AEROLINEA DEL CARIBE S.A. - AER CARIBE S.A.</t>
  </si>
  <si>
    <t>AVIONES Y HELICOPTEROS DE COLOMBIA AVIHECO S.A.</t>
  </si>
  <si>
    <t>COMPAÑIA AERO AGRICOLA INTEGRAL S.A.S. CAAISA</t>
  </si>
  <si>
    <t>SERVICIOS DE FUMIGACION AEREA GARAY S.A.S. FUMIGARAY S.A.S.</t>
  </si>
  <si>
    <t>AT45</t>
  </si>
  <si>
    <t>EMPRESA AEREA DE SERVICIOS Y FACILITACION LOGISTICA INTEGRAL - EASYFLY S.A.</t>
  </si>
  <si>
    <t>AT72</t>
  </si>
  <si>
    <t>COMPAÑIA DE VUELO DE HELICOPTEROS COMERCIALES S.A.S. HELIFLY S.A.S.</t>
  </si>
  <si>
    <t>DELTA HELICOPTEROS S.A.S.</t>
  </si>
  <si>
    <t>HELICOPTEROS Y AVIONES S.A.S. HELIAV S.A.S.</t>
  </si>
  <si>
    <t>HELISERVICE LTDA</t>
  </si>
  <si>
    <t>SASA SOCIEDAD AERONAUTICA DE SANTANDER S.A.</t>
  </si>
  <si>
    <t>1FJ</t>
  </si>
  <si>
    <t>VIP HELICOPTERS DE COLOMBIA SAS</t>
  </si>
  <si>
    <t>B105</t>
  </si>
  <si>
    <t>SERVICIOS INTEGRALES HELICOPORTADOS S.A.S. - SICHER HELICOPTERS S.A.S.</t>
  </si>
  <si>
    <t>SERVICIO AEREO DE CAPURGANA S.A. - SEARCA S.A.</t>
  </si>
  <si>
    <t>TRANSPORTE AEREO DE COLOMBIA S.A. TAC S.A.</t>
  </si>
  <si>
    <t>HELISTAR S.A.S.</t>
  </si>
  <si>
    <t>INTERNACIONAL EJECUTIVA DE AVIACION S.A.S. ANTES AEROLINEAS DEL OCCIDENTE LA OCXI SA</t>
  </si>
  <si>
    <t>LINEAS AEREAS SURAMERICANAS S.A. LAS</t>
  </si>
  <si>
    <t>SELVA LTDA. SERVICIO AEREO DEL VAUPES</t>
  </si>
  <si>
    <t>AEROREPUBLICA SA</t>
  </si>
  <si>
    <t>AEROVIAS DE MEXICO S. A. AEROMEXICO SUCURSAL COLOMBIA</t>
  </si>
  <si>
    <t>COMPAÑIA PANAMEÑA DE AVIACION S.A.</t>
  </si>
  <si>
    <t>DELTA AIR LINES INC. SUCURSAL DE COLOMBIA</t>
  </si>
  <si>
    <t>UNITED AIR LINES INC. SUCURSAL COLOMBIA</t>
  </si>
  <si>
    <t>CARGOLUX AIRLINES INTERNATIONAL S.A. SUCURSAL COLOMBIA.</t>
  </si>
  <si>
    <t>B753</t>
  </si>
  <si>
    <t>FLORIDA WEST INTERNATIONAL AIRWAYS INC. SUCURSAL COLOMBIA</t>
  </si>
  <si>
    <t>LATAM AIRLINES GROUP S.A, ANTES LAN AIRLINES S. A</t>
  </si>
  <si>
    <t xml:space="preserve">LINEA AEREA CARGUERA DE COLOMBIA S.A. LAN CARGO COLOMBIA </t>
  </si>
  <si>
    <t>MASAIR. AEROTRANSPORTES MAS DE CARGA SUCURSAL COL.</t>
  </si>
  <si>
    <t>LINEA AEREA CARGUERA DE COLOMBIA S.A. LAN CARGO COLOMBIA  LANCO</t>
  </si>
  <si>
    <t>AMBULANCIAS AEREAS DE COLOMBIA S.A.S.</t>
  </si>
  <si>
    <t>AB</t>
  </si>
  <si>
    <t>BN2A</t>
  </si>
  <si>
    <t>AEROTAXI DEL UPIA S.A.S. AERUPIA S.A.S.</t>
  </si>
  <si>
    <t>AERO APOYO LTDA. TRANSPORTE AEREO DE APOYO PETROLERO</t>
  </si>
  <si>
    <t>AEROLINEAS LLANERAS LTDA. - ARALL LTDA.</t>
  </si>
  <si>
    <t>AEROLINEAS PETROLERAS S.A.S. - ALPES S.A.S.</t>
  </si>
  <si>
    <t>AEROMENEGUA LTDA. TAXI AEREO DEL ALTO MENEGUA</t>
  </si>
  <si>
    <t>AEROTAXI DEL ORIENTE COLOMBIANO AEROCOL S.A.S</t>
  </si>
  <si>
    <t>AEROVIAS REGIONALES DEL ORIENTE ARO LIMITADA</t>
  </si>
  <si>
    <t>1GU</t>
  </si>
  <si>
    <t>AMERICA'S AIR SAS</t>
  </si>
  <si>
    <t>LATINOAMERICANA DE SERVICIOS AEREO S.A.S. LASER AEREO S.A.S.</t>
  </si>
  <si>
    <t>SERVICIOS AEREOS DEL GUAVIARE LIMITADA</t>
  </si>
  <si>
    <t>TRANSPORTES AEREOS DEL ARIARI S.A.S. - TARI S.A.S.</t>
  </si>
  <si>
    <t>OAA</t>
  </si>
  <si>
    <t>AERIAL SIGN S A S - AVIONES PUBLICITARIOS DE COLOMBIA S A S</t>
  </si>
  <si>
    <t>LANS S.A.S. LINEAS AEREAS DEL NORTE DE SANTANDER S.A.S.</t>
  </si>
  <si>
    <t>QUIMBAYA EXPLORACION Y RECURSOS GEOMATICOS S.A.S. QUERGEO S.A.S.</t>
  </si>
  <si>
    <t>AERO AGROPECUARIA DEL NORTE S.A.S. AEROPENORT</t>
  </si>
  <si>
    <t>AERO SANIDAD AGRICOLA S. A. S. ASA S.A.S.</t>
  </si>
  <si>
    <t>AEROSERVICIOS MAJAGUAL LTDA ASEM LTDA</t>
  </si>
  <si>
    <t>AGRICOLA DE SERVICIOS AEREOS DEL META ASAM LTDA</t>
  </si>
  <si>
    <t>AMA LTDA. AVIONES Y MAQUINARIAS AGRICOLAS</t>
  </si>
  <si>
    <t>0BS</t>
  </si>
  <si>
    <t>CELTA LTDA. COMPANIA ESPECIALIZADA EN TRABAJOS AEROAGRICOLAS</t>
  </si>
  <si>
    <t xml:space="preserve">COMPAÑIA AEROAGRICOLA DE LOS LLANOS S.A.S. AGILL S.A.S. </t>
  </si>
  <si>
    <t>COMPAÑIA AEROFUMIGACIONES CALIMA S.A.S. CALIMA S.A.S.</t>
  </si>
  <si>
    <t>FAGAN S. EN C. FUMIGACION AEREA LOS GAVANES</t>
  </si>
  <si>
    <t>FARI LTDA. FUMIGACIONES AEREAS DEL ARIARI</t>
  </si>
  <si>
    <t>SAFUCO LTDA. SERVICIO AEREO DE FUMIGACION COLOMBIANA</t>
  </si>
  <si>
    <t>AVIONES DEL CESAR S.A.S.</t>
  </si>
  <si>
    <t>0EC</t>
  </si>
  <si>
    <t>SAE SERVICIOS AEREOS ESPECIALES S.A.S. - SAE S.A.S.</t>
  </si>
  <si>
    <t>SERVICIOS AGRICOLAS FIBA S.A.,</t>
  </si>
  <si>
    <t>1EQ</t>
  </si>
  <si>
    <t>TAERCO LTDA. TAXI AEREO COLOMBIANO</t>
  </si>
  <si>
    <t>TAXI AEREO CARIBEÑO S.A.S. - TACA</t>
  </si>
  <si>
    <t>VIAS AEREAS NACIONALES VIANA S.A.S.</t>
  </si>
  <si>
    <t>1FB</t>
  </si>
  <si>
    <t>TAXI AEREO CUSIANA LTDA</t>
  </si>
  <si>
    <t>CHARTER DEL CARIBE S.A.</t>
  </si>
  <si>
    <t>C421</t>
  </si>
  <si>
    <t>C82R</t>
  </si>
  <si>
    <t>AEROLINEAS DEL LLANO S.A.S. - ALLAS S.A.S.</t>
  </si>
  <si>
    <t>ALIANSA S.A. AEROLINEAS ANDINAS</t>
  </si>
  <si>
    <t>SOCIEDAD AEREA DEL CAQUETA - SADELCA S.C.A.</t>
  </si>
  <si>
    <t>E120</t>
  </si>
  <si>
    <t>1ED</t>
  </si>
  <si>
    <t>SERVICIOS AEREOS PANAMERICANOS SARPA S.A.S.</t>
  </si>
  <si>
    <t>CONSORCIO VENEZOLANO DE INDUSTRIAS AERONAUTICAS Y SERVICIOS AEREOS S.A. CONVIASA</t>
  </si>
  <si>
    <t>INSEL AIR INTERNATIONAL B V SUCURSAL COLOMBIA</t>
  </si>
  <si>
    <t>VERTICAL DE AVIACION S.A.S.</t>
  </si>
  <si>
    <t>LJ60</t>
  </si>
  <si>
    <t>PA23</t>
  </si>
  <si>
    <t>COALCESAR LTDA. COOP MULTIACTIVA ALGODONERA DEL DEPTO DEL CESAR</t>
  </si>
  <si>
    <t>COMPAÑIA COLOMBIANA DE AEROSERVICIOS CCA LTDA.</t>
  </si>
  <si>
    <t>ESTRA LTDA. ESPINAL TRABAJOS AEREOS</t>
  </si>
  <si>
    <t>FATOL LTDA. FUMIGACION AEREA DEL TOLIMA</t>
  </si>
  <si>
    <t>SANIDAD VEGETAL CRUZ VERDE S.A.S.</t>
  </si>
  <si>
    <t>0DN</t>
  </si>
  <si>
    <t>SERFA LTDA. SERVICIO DE FUMIGACION AEREA</t>
  </si>
  <si>
    <t>SERVICIO AEREO DEL ORIENTE S.A.S</t>
  </si>
  <si>
    <t>AEROGALAN LTDA. LINEAS AEREAS GALAN</t>
  </si>
  <si>
    <t>CHARTER EXPRESS SAS</t>
  </si>
  <si>
    <t>R22</t>
  </si>
  <si>
    <t>SANIDAD AEROAGRICOLA SANAR S.A.S.</t>
  </si>
  <si>
    <t>T204</t>
  </si>
  <si>
    <t>CUB</t>
  </si>
  <si>
    <t>COMPANIA NACIONAL CUBANA DE AVIACION.</t>
  </si>
  <si>
    <t>BASE DE DATOS A 18 DE FEBRERO DE 2015</t>
  </si>
  <si>
    <t>CARGA INTERN</t>
  </si>
  <si>
    <r>
      <t xml:space="preserve">TAE: </t>
    </r>
    <r>
      <rPr>
        <sz val="10"/>
        <color theme="1"/>
        <rFont val="Calibri"/>
        <family val="2"/>
      </rPr>
      <t>(Publicidad, aerofotografía, ambulancia, etc.)</t>
    </r>
  </si>
  <si>
    <t>DE UN TOTAL DE 172 EMPRESAS VIGENTES CON LA OBLIGACIÓN DE PRESENTAR LOS INFORMES DE COSTOS EN EL II SEMESTRE  DE 2014, 138 ESTABLECIMIENTOS AERONÁUTICOS PRESENTARON REPORTES, LO QUE  REPRESENTA EL 80 % DE COBERTURA.   10% MENOS COMPARADO CON EL II SEMESTRE  DEL AÑO 2014 QUE FUE DEL 90%.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</si>
  <si>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Información tomada de cada una de las empresa que presentaron los informes.</t>
    </r>
  </si>
  <si>
    <t>II SEM 2014</t>
  </si>
  <si>
    <t>BASE DE DATOS 18/02/2015</t>
  </si>
  <si>
    <t>GLG-TAE-LRC-LPE-TAI-TPU</t>
  </si>
  <si>
    <t>GLG-JBU-LRC-NKS-TAI-TPU</t>
  </si>
  <si>
    <t>TAI-TPU</t>
  </si>
  <si>
    <t>ARG-TPU</t>
  </si>
  <si>
    <t>ARG-IBE</t>
  </si>
  <si>
    <t>DLH-IBE</t>
  </si>
  <si>
    <t>AMX-CMP-DAL-UAL</t>
  </si>
  <si>
    <t>AAL-UAL</t>
  </si>
  <si>
    <t>CMP-VCV-TAE-TAI-TPU</t>
  </si>
  <si>
    <t>Base de datos  18/02/2015</t>
  </si>
  <si>
    <t>TUS-FWL-MAA</t>
  </si>
  <si>
    <t>LAU-SDV</t>
  </si>
  <si>
    <t>6AD-6AF-SDV</t>
  </si>
  <si>
    <t>Base de datos 18/02/2015</t>
  </si>
  <si>
    <t>1FQ-1BO-1GM-1CP-1CV-1EE-1FJ</t>
  </si>
  <si>
    <t>AJS-1FU-1DS</t>
  </si>
  <si>
    <t>1AE-1BR-1BP-1AS-1AM-1BT-1GU-1GN-1EG-1EY</t>
  </si>
  <si>
    <t>1AE-1BR-1AS-1BT-1DF-1GN-1EG</t>
  </si>
  <si>
    <t>1AE-1BR-1BP-1AM-1BE-1BT-1CG-1GN-1EQ-1EO-1EY</t>
  </si>
  <si>
    <t>1BE-1EG</t>
  </si>
  <si>
    <t>1FQ-1EO-1FB</t>
  </si>
  <si>
    <t>3GH-1FB</t>
  </si>
  <si>
    <t>1CP-1FL</t>
  </si>
  <si>
    <t>1ED-1CW</t>
  </si>
  <si>
    <t>1FU-1CW</t>
  </si>
  <si>
    <t>1AP-1BT-1EQ</t>
  </si>
  <si>
    <t>1GP-1AP-1BE-1CG-1GW-1GN-1DO-1GS-1EO-1GV</t>
  </si>
  <si>
    <t>1AP-1BB-1EY</t>
  </si>
  <si>
    <t>1GP-1AP-1BE-1CG-1GW-1DF-1DO-1GR-1GS-1EO-1GV</t>
  </si>
  <si>
    <t>0AC-0DW</t>
  </si>
  <si>
    <t>0AC-1GQ-0EC</t>
  </si>
  <si>
    <t>OCC-0DT-ODL-0DK</t>
  </si>
  <si>
    <t>0BT-0CR</t>
  </si>
  <si>
    <t>0BE-0BM-0DV-0BN-0DQ-0BS-0DP-0BH-0BR-0DS-0CJ-0CM-0DA-0CR</t>
  </si>
  <si>
    <t>0BE-0BV-0DY-0BX-0CN-0DD-0DN-0DR-0CP</t>
  </si>
  <si>
    <t>0BE-0BX-0DN-0CR</t>
  </si>
  <si>
    <t>0BR-0DH-0CR</t>
  </si>
  <si>
    <r>
      <t xml:space="preserve">De los costos directos la variación más representativa son los </t>
    </r>
    <r>
      <rPr>
        <u/>
        <sz val="10"/>
        <color theme="1"/>
        <rFont val="Verdana"/>
        <family val="2"/>
        <scheme val="minor"/>
      </rPr>
      <t>seguros 60%</t>
    </r>
    <r>
      <rPr>
        <sz val="10"/>
        <color theme="1"/>
        <rFont val="Verdana"/>
        <family val="2"/>
        <scheme val="minor"/>
      </rPr>
      <t xml:space="preserve">, seguido de gastos tripulación 25%, servicios aeronúticos 13%,  y el combustible con el 1%, aunque fue el costo que tuvo mayor participación del 29% para el segundo semestre de 2014.
En cambio, los costos de servicios a pasajeros y arriendo  disminuyeron -17% y -4% respectivamente, comparados con el semestre inmediatamente anterior.
De los costos indirectos el más representativo fue el </t>
    </r>
    <r>
      <rPr>
        <u/>
        <sz val="10"/>
        <color theme="1"/>
        <rFont val="Verdana"/>
        <family val="2"/>
        <scheme val="minor"/>
      </rPr>
      <t>gasto administrativo con el 21%</t>
    </r>
    <r>
      <rPr>
        <sz val="10"/>
        <color theme="1"/>
        <rFont val="Verdana"/>
        <family val="2"/>
        <scheme val="minor"/>
      </rPr>
      <t>, en relación con el II semestre de 2013, y se presenta una disminución en los costos financieros -18%, lo que significa que el sector se esta endeudando cada vez menos.</t>
    </r>
  </si>
  <si>
    <t>En la gráfica se observa que para el II semestre de 2014, el costo de mayor participación en el transporte aéreo regular domestico es el combustible con el 29%, seguido de los costos de adminsitración con el 12%, mantenimiento y ventas  con el 11%.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</si>
</sst>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48">
    <font>
      <sz val="11"/>
      <color theme="1"/>
      <name val="Verdana"/>
      <family val="2"/>
      <scheme val="minor"/>
    </font>
    <font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Arnprior"/>
    </font>
    <font>
      <b/>
      <sz val="11"/>
      <color theme="1"/>
      <name val="Arnprior"/>
    </font>
    <font>
      <b/>
      <sz val="14"/>
      <color theme="1"/>
      <name val="Arnprior"/>
    </font>
    <font>
      <u/>
      <sz val="11"/>
      <color theme="10"/>
      <name val="Verdan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b/>
      <sz val="11"/>
      <color theme="1"/>
      <name val="Verdana"/>
      <family val="2"/>
      <scheme val="minor"/>
    </font>
    <font>
      <b/>
      <sz val="10"/>
      <color theme="1"/>
      <name val="Calibri"/>
      <family val="2"/>
    </font>
    <font>
      <sz val="6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b/>
      <sz val="7"/>
      <color theme="1"/>
      <name val="Calibri"/>
      <family val="2"/>
    </font>
    <font>
      <sz val="8"/>
      <color theme="1"/>
      <name val="Verdana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</font>
    <font>
      <b/>
      <sz val="14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"/>
      <name val="Verdana"/>
      <family val="2"/>
      <scheme val="minor"/>
    </font>
    <font>
      <u/>
      <sz val="10"/>
      <color theme="10"/>
      <name val="Calibri"/>
      <family val="2"/>
    </font>
    <font>
      <b/>
      <u/>
      <sz val="9"/>
      <color theme="1"/>
      <name val="Verdana"/>
      <family val="2"/>
      <scheme val="minor"/>
    </font>
    <font>
      <sz val="11"/>
      <color rgb="FFFF0000"/>
      <name val="Verdana"/>
      <family val="2"/>
      <scheme val="minor"/>
    </font>
    <font>
      <u/>
      <sz val="11"/>
      <color rgb="FFFF0000"/>
      <name val="Verdana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8"/>
      <color rgb="FFFF0000"/>
      <name val="Arial"/>
      <family val="2"/>
    </font>
    <font>
      <b/>
      <sz val="7"/>
      <color theme="6" tint="-0.249977111117893"/>
      <name val="Calibri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Verdana"/>
      <family val="2"/>
      <scheme val="minor"/>
    </font>
    <font>
      <b/>
      <sz val="9"/>
      <name val="Verdana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4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58"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2" xfId="2" applyBorder="1" applyProtection="1">
      <protection locked="0"/>
    </xf>
    <xf numFmtId="0" fontId="8" fillId="0" borderId="0" xfId="0" applyFont="1" applyProtection="1"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Protection="1">
      <protection locked="0"/>
    </xf>
    <xf numFmtId="9" fontId="8" fillId="0" borderId="6" xfId="1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9" fontId="8" fillId="0" borderId="8" xfId="1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9" fontId="8" fillId="0" borderId="22" xfId="1" applyFont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9" fontId="7" fillId="2" borderId="17" xfId="1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3" fontId="8" fillId="0" borderId="2" xfId="0" applyNumberFormat="1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8" fillId="0" borderId="15" xfId="0" applyFont="1" applyBorder="1" applyProtection="1">
      <protection locked="0"/>
    </xf>
    <xf numFmtId="3" fontId="8" fillId="0" borderId="10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3" fontId="13" fillId="0" borderId="0" xfId="0" applyNumberFormat="1" applyFont="1" applyBorder="1" applyProtection="1">
      <protection locked="0"/>
    </xf>
    <xf numFmtId="0" fontId="13" fillId="0" borderId="0" xfId="0" applyFont="1" applyBorder="1" applyProtection="1">
      <protection locked="0"/>
    </xf>
    <xf numFmtId="3" fontId="11" fillId="0" borderId="0" xfId="0" applyNumberFormat="1" applyFont="1" applyBorder="1" applyProtection="1">
      <protection locked="0"/>
    </xf>
    <xf numFmtId="10" fontId="8" fillId="0" borderId="2" xfId="1" applyNumberFormat="1" applyFont="1" applyBorder="1" applyProtection="1">
      <protection locked="0"/>
    </xf>
    <xf numFmtId="0" fontId="12" fillId="0" borderId="7" xfId="0" applyFont="1" applyBorder="1" applyProtection="1">
      <protection locked="0"/>
    </xf>
    <xf numFmtId="9" fontId="7" fillId="2" borderId="2" xfId="1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14" fontId="15" fillId="0" borderId="0" xfId="0" applyNumberFormat="1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0" fontId="8" fillId="0" borderId="16" xfId="1" applyNumberFormat="1" applyFont="1" applyBorder="1" applyProtection="1">
      <protection locked="0"/>
    </xf>
    <xf numFmtId="0" fontId="12" fillId="0" borderId="21" xfId="0" applyFont="1" applyBorder="1" applyProtection="1">
      <protection locked="0"/>
    </xf>
    <xf numFmtId="10" fontId="8" fillId="0" borderId="5" xfId="1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7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10" fontId="8" fillId="0" borderId="20" xfId="1" applyNumberFormat="1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34" xfId="0" applyFont="1" applyBorder="1" applyProtection="1">
      <protection locked="0"/>
    </xf>
    <xf numFmtId="10" fontId="8" fillId="0" borderId="35" xfId="1" applyNumberFormat="1" applyFont="1" applyBorder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0" fontId="9" fillId="0" borderId="16" xfId="1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7" fillId="5" borderId="1" xfId="0" applyFont="1" applyFill="1" applyBorder="1" applyProtection="1">
      <protection locked="0"/>
    </xf>
    <xf numFmtId="0" fontId="0" fillId="0" borderId="0" xfId="0"/>
    <xf numFmtId="14" fontId="18" fillId="0" borderId="0" xfId="0" applyNumberFormat="1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10" fontId="7" fillId="5" borderId="2" xfId="1" applyNumberFormat="1" applyFont="1" applyFill="1" applyBorder="1" applyProtection="1">
      <protection locked="0"/>
    </xf>
    <xf numFmtId="3" fontId="8" fillId="0" borderId="5" xfId="0" applyNumberFormat="1" applyFont="1" applyBorder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3" fontId="12" fillId="0" borderId="6" xfId="0" applyNumberFormat="1" applyFont="1" applyFill="1" applyBorder="1" applyProtection="1">
      <protection locked="0"/>
    </xf>
    <xf numFmtId="3" fontId="11" fillId="7" borderId="3" xfId="0" applyNumberFormat="1" applyFont="1" applyFill="1" applyBorder="1" applyAlignment="1" applyProtection="1">
      <alignment horizontal="center"/>
      <protection locked="0"/>
    </xf>
    <xf numFmtId="3" fontId="24" fillId="6" borderId="19" xfId="0" applyNumberFormat="1" applyFont="1" applyFill="1" applyBorder="1" applyProtection="1">
      <protection locked="0"/>
    </xf>
    <xf numFmtId="3" fontId="24" fillId="8" borderId="19" xfId="0" applyNumberFormat="1" applyFont="1" applyFill="1" applyBorder="1" applyProtection="1">
      <protection locked="0"/>
    </xf>
    <xf numFmtId="3" fontId="12" fillId="0" borderId="36" xfId="0" applyNumberFormat="1" applyFont="1" applyFill="1" applyBorder="1" applyProtection="1">
      <protection locked="0"/>
    </xf>
    <xf numFmtId="0" fontId="11" fillId="0" borderId="7" xfId="0" applyFont="1" applyBorder="1" applyProtection="1">
      <protection locked="0"/>
    </xf>
    <xf numFmtId="10" fontId="7" fillId="0" borderId="2" xfId="1" applyNumberFormat="1" applyFont="1" applyBorder="1" applyProtection="1">
      <protection locked="0"/>
    </xf>
    <xf numFmtId="0" fontId="14" fillId="0" borderId="0" xfId="0" applyFont="1" applyProtection="1">
      <protection locked="0"/>
    </xf>
    <xf numFmtId="3" fontId="11" fillId="0" borderId="6" xfId="0" applyNumberFormat="1" applyFont="1" applyFill="1" applyBorder="1" applyProtection="1">
      <protection locked="0"/>
    </xf>
    <xf numFmtId="10" fontId="7" fillId="0" borderId="0" xfId="1" applyNumberFormat="1" applyFont="1" applyBorder="1" applyProtection="1">
      <protection locked="0"/>
    </xf>
    <xf numFmtId="10" fontId="8" fillId="0" borderId="0" xfId="1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25" fillId="0" borderId="15" xfId="0" applyFont="1" applyBorder="1" applyProtection="1">
      <protection locked="0"/>
    </xf>
    <xf numFmtId="3" fontId="25" fillId="0" borderId="6" xfId="0" applyNumberFormat="1" applyFont="1" applyFill="1" applyBorder="1" applyProtection="1">
      <protection locked="0"/>
    </xf>
    <xf numFmtId="0" fontId="21" fillId="0" borderId="7" xfId="0" applyFont="1" applyBorder="1" applyProtection="1">
      <protection locked="0"/>
    </xf>
    <xf numFmtId="3" fontId="21" fillId="0" borderId="6" xfId="0" applyNumberFormat="1" applyFont="1" applyFill="1" applyBorder="1" applyProtection="1">
      <protection locked="0"/>
    </xf>
    <xf numFmtId="0" fontId="21" fillId="0" borderId="21" xfId="0" applyFont="1" applyBorder="1" applyProtection="1">
      <protection locked="0"/>
    </xf>
    <xf numFmtId="0" fontId="21" fillId="0" borderId="15" xfId="0" applyFont="1" applyBorder="1" applyProtection="1">
      <protection locked="0"/>
    </xf>
    <xf numFmtId="3" fontId="21" fillId="0" borderId="1" xfId="0" applyNumberFormat="1" applyFont="1" applyFill="1" applyBorder="1" applyProtection="1">
      <protection locked="0"/>
    </xf>
    <xf numFmtId="3" fontId="25" fillId="0" borderId="37" xfId="0" applyNumberFormat="1" applyFont="1" applyFill="1" applyBorder="1" applyProtection="1">
      <protection locked="0"/>
    </xf>
    <xf numFmtId="3" fontId="21" fillId="0" borderId="37" xfId="0" applyNumberFormat="1" applyFont="1" applyFill="1" applyBorder="1" applyProtection="1">
      <protection locked="0"/>
    </xf>
    <xf numFmtId="3" fontId="21" fillId="0" borderId="38" xfId="0" applyNumberFormat="1" applyFont="1" applyFill="1" applyBorder="1" applyProtection="1">
      <protection locked="0"/>
    </xf>
    <xf numFmtId="9" fontId="8" fillId="0" borderId="2" xfId="1" applyFont="1" applyBorder="1" applyProtection="1">
      <protection locked="0"/>
    </xf>
    <xf numFmtId="10" fontId="7" fillId="9" borderId="0" xfId="1" applyNumberFormat="1" applyFont="1" applyFill="1" applyBorder="1" applyProtection="1">
      <protection locked="0"/>
    </xf>
    <xf numFmtId="10" fontId="8" fillId="9" borderId="0" xfId="1" applyNumberFormat="1" applyFont="1" applyFill="1" applyBorder="1" applyProtection="1">
      <protection locked="0"/>
    </xf>
    <xf numFmtId="0" fontId="6" fillId="0" borderId="2" xfId="2" applyBorder="1"/>
    <xf numFmtId="0" fontId="5" fillId="10" borderId="3" xfId="0" applyFont="1" applyFill="1" applyBorder="1" applyAlignment="1" applyProtection="1">
      <alignment horizontal="center"/>
      <protection locked="0"/>
    </xf>
    <xf numFmtId="0" fontId="7" fillId="10" borderId="3" xfId="0" applyFont="1" applyFill="1" applyBorder="1" applyAlignment="1" applyProtection="1">
      <alignment horizontal="center" vertical="center" wrapText="1"/>
      <protection locked="0"/>
    </xf>
    <xf numFmtId="0" fontId="7" fillId="10" borderId="19" xfId="0" applyFont="1" applyFill="1" applyBorder="1" applyAlignment="1" applyProtection="1">
      <alignment horizontal="center" vertical="center" wrapText="1"/>
      <protection locked="0"/>
    </xf>
    <xf numFmtId="0" fontId="7" fillId="10" borderId="18" xfId="0" applyFont="1" applyFill="1" applyBorder="1" applyAlignment="1" applyProtection="1">
      <alignment horizontal="center"/>
      <protection locked="0"/>
    </xf>
    <xf numFmtId="9" fontId="7" fillId="10" borderId="17" xfId="1" applyFont="1" applyFill="1" applyBorder="1" applyAlignment="1" applyProtection="1">
      <alignment horizontal="center"/>
      <protection locked="0"/>
    </xf>
    <xf numFmtId="0" fontId="27" fillId="11" borderId="3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28" fillId="0" borderId="4" xfId="0" applyFont="1" applyBorder="1" applyProtection="1">
      <protection locked="0"/>
    </xf>
    <xf numFmtId="0" fontId="0" fillId="0" borderId="16" xfId="0" applyBorder="1" applyProtection="1">
      <protection locked="0"/>
    </xf>
    <xf numFmtId="0" fontId="28" fillId="0" borderId="7" xfId="0" applyFont="1" applyBorder="1" applyProtection="1">
      <protection locked="0"/>
    </xf>
    <xf numFmtId="10" fontId="28" fillId="0" borderId="42" xfId="1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8" fillId="0" borderId="21" xfId="0" applyFont="1" applyBorder="1" applyProtection="1">
      <protection locked="0"/>
    </xf>
    <xf numFmtId="0" fontId="29" fillId="12" borderId="12" xfId="0" applyFont="1" applyFill="1" applyBorder="1" applyProtection="1">
      <protection locked="0"/>
    </xf>
    <xf numFmtId="0" fontId="28" fillId="0" borderId="15" xfId="0" applyFont="1" applyBorder="1" applyProtection="1">
      <protection locked="0"/>
    </xf>
    <xf numFmtId="0" fontId="28" fillId="0" borderId="9" xfId="0" applyFont="1" applyBorder="1" applyProtection="1">
      <protection locked="0"/>
    </xf>
    <xf numFmtId="10" fontId="28" fillId="0" borderId="46" xfId="1" applyNumberFormat="1" applyFont="1" applyBorder="1" applyAlignment="1" applyProtection="1">
      <alignment horizontal="center"/>
      <protection locked="0"/>
    </xf>
    <xf numFmtId="0" fontId="16" fillId="11" borderId="16" xfId="0" applyFont="1" applyFill="1" applyBorder="1" applyAlignment="1" applyProtection="1">
      <alignment horizontal="center"/>
      <protection locked="0"/>
    </xf>
    <xf numFmtId="0" fontId="7" fillId="10" borderId="23" xfId="0" applyFont="1" applyFill="1" applyBorder="1" applyAlignment="1" applyProtection="1">
      <alignment horizontal="center"/>
      <protection locked="0"/>
    </xf>
    <xf numFmtId="0" fontId="7" fillId="10" borderId="24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Protection="1">
      <protection locked="0"/>
    </xf>
    <xf numFmtId="0" fontId="7" fillId="12" borderId="7" xfId="0" applyFont="1" applyFill="1" applyBorder="1" applyProtection="1">
      <protection locked="0"/>
    </xf>
    <xf numFmtId="10" fontId="7" fillId="12" borderId="2" xfId="1" applyNumberFormat="1" applyFont="1" applyFill="1" applyBorder="1" applyProtection="1">
      <protection locked="0"/>
    </xf>
    <xf numFmtId="0" fontId="7" fillId="11" borderId="7" xfId="0" applyFont="1" applyFill="1" applyBorder="1" applyProtection="1">
      <protection locked="0"/>
    </xf>
    <xf numFmtId="9" fontId="7" fillId="11" borderId="2" xfId="1" applyNumberFormat="1" applyFont="1" applyFill="1" applyBorder="1" applyProtection="1">
      <protection locked="0"/>
    </xf>
    <xf numFmtId="0" fontId="12" fillId="0" borderId="48" xfId="0" applyFont="1" applyBorder="1" applyProtection="1">
      <protection locked="0"/>
    </xf>
    <xf numFmtId="166" fontId="30" fillId="0" borderId="37" xfId="4" applyNumberFormat="1" applyFont="1" applyBorder="1" applyProtection="1">
      <protection locked="0"/>
    </xf>
    <xf numFmtId="166" fontId="30" fillId="0" borderId="41" xfId="4" applyNumberFormat="1" applyFont="1" applyBorder="1" applyProtection="1">
      <protection locked="0"/>
    </xf>
    <xf numFmtId="166" fontId="30" fillId="0" borderId="43" xfId="4" applyNumberFormat="1" applyFont="1" applyBorder="1" applyProtection="1">
      <protection locked="0"/>
    </xf>
    <xf numFmtId="166" fontId="31" fillId="12" borderId="13" xfId="4" applyNumberFormat="1" applyFont="1" applyFill="1" applyBorder="1" applyProtection="1">
      <protection locked="0"/>
    </xf>
    <xf numFmtId="166" fontId="30" fillId="0" borderId="44" xfId="4" applyNumberFormat="1" applyFont="1" applyBorder="1" applyProtection="1">
      <protection locked="0"/>
    </xf>
    <xf numFmtId="166" fontId="30" fillId="0" borderId="45" xfId="4" applyNumberFormat="1" applyFont="1" applyBorder="1" applyProtection="1">
      <protection locked="0"/>
    </xf>
    <xf numFmtId="9" fontId="28" fillId="0" borderId="40" xfId="1" applyFont="1" applyBorder="1" applyAlignment="1" applyProtection="1">
      <alignment horizontal="center"/>
      <protection locked="0"/>
    </xf>
    <xf numFmtId="9" fontId="28" fillId="0" borderId="42" xfId="1" applyFont="1" applyBorder="1" applyAlignment="1" applyProtection="1">
      <alignment horizontal="center"/>
      <protection locked="0"/>
    </xf>
    <xf numFmtId="9" fontId="29" fillId="12" borderId="42" xfId="1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7" fillId="11" borderId="19" xfId="0" applyFont="1" applyFill="1" applyBorder="1" applyProtection="1">
      <protection locked="0"/>
    </xf>
    <xf numFmtId="0" fontId="7" fillId="10" borderId="19" xfId="0" applyFont="1" applyFill="1" applyBorder="1" applyProtection="1">
      <protection locked="0"/>
    </xf>
    <xf numFmtId="10" fontId="7" fillId="11" borderId="18" xfId="1" applyNumberFormat="1" applyFont="1" applyFill="1" applyBorder="1" applyProtection="1">
      <protection locked="0"/>
    </xf>
    <xf numFmtId="0" fontId="7" fillId="11" borderId="4" xfId="0" applyFont="1" applyFill="1" applyBorder="1" applyProtection="1">
      <protection locked="0"/>
    </xf>
    <xf numFmtId="10" fontId="7" fillId="11" borderId="5" xfId="1" applyNumberFormat="1" applyFont="1" applyFill="1" applyBorder="1" applyProtection="1">
      <protection locked="0"/>
    </xf>
    <xf numFmtId="0" fontId="7" fillId="15" borderId="9" xfId="0" applyFont="1" applyFill="1" applyBorder="1" applyProtection="1">
      <protection locked="0"/>
    </xf>
    <xf numFmtId="9" fontId="7" fillId="15" borderId="10" xfId="1" applyNumberFormat="1" applyFont="1" applyFill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15" xfId="0" applyFont="1" applyBorder="1" applyProtection="1">
      <protection locked="0"/>
    </xf>
    <xf numFmtId="10" fontId="9" fillId="0" borderId="2" xfId="1" applyNumberFormat="1" applyFont="1" applyBorder="1" applyProtection="1">
      <protection locked="0"/>
    </xf>
    <xf numFmtId="10" fontId="9" fillId="0" borderId="20" xfId="1" applyNumberFormat="1" applyFont="1" applyBorder="1" applyProtection="1">
      <protection locked="0"/>
    </xf>
    <xf numFmtId="0" fontId="17" fillId="10" borderId="1" xfId="0" applyFont="1" applyFill="1" applyBorder="1" applyAlignment="1" applyProtection="1">
      <alignment horizontal="center"/>
      <protection locked="0"/>
    </xf>
    <xf numFmtId="0" fontId="17" fillId="11" borderId="19" xfId="0" applyFont="1" applyFill="1" applyBorder="1" applyProtection="1">
      <protection locked="0"/>
    </xf>
    <xf numFmtId="10" fontId="17" fillId="11" borderId="18" xfId="1" applyNumberFormat="1" applyFont="1" applyFill="1" applyBorder="1" applyProtection="1">
      <protection locked="0"/>
    </xf>
    <xf numFmtId="0" fontId="17" fillId="14" borderId="30" xfId="0" applyFont="1" applyFill="1" applyBorder="1" applyProtection="1">
      <protection locked="0"/>
    </xf>
    <xf numFmtId="9" fontId="17" fillId="14" borderId="32" xfId="1" applyNumberFormat="1" applyFont="1" applyFill="1" applyBorder="1" applyProtection="1">
      <protection locked="0"/>
    </xf>
    <xf numFmtId="0" fontId="17" fillId="10" borderId="19" xfId="0" applyFont="1" applyFill="1" applyBorder="1" applyProtection="1">
      <protection locked="0"/>
    </xf>
    <xf numFmtId="3" fontId="17" fillId="11" borderId="19" xfId="0" applyNumberFormat="1" applyFont="1" applyFill="1" applyBorder="1" applyProtection="1">
      <protection locked="0"/>
    </xf>
    <xf numFmtId="0" fontId="11" fillId="11" borderId="1" xfId="0" applyFont="1" applyFill="1" applyBorder="1" applyAlignment="1" applyProtection="1">
      <alignment horizontal="center"/>
      <protection locked="0"/>
    </xf>
    <xf numFmtId="0" fontId="11" fillId="12" borderId="1" xfId="0" applyFont="1" applyFill="1" applyBorder="1" applyAlignment="1" applyProtection="1">
      <alignment horizontal="center"/>
      <protection locked="0"/>
    </xf>
    <xf numFmtId="0" fontId="11" fillId="11" borderId="19" xfId="0" applyFont="1" applyFill="1" applyBorder="1" applyProtection="1">
      <protection locked="0"/>
    </xf>
    <xf numFmtId="0" fontId="7" fillId="13" borderId="1" xfId="0" applyFont="1" applyFill="1" applyBorder="1" applyProtection="1">
      <protection locked="0"/>
    </xf>
    <xf numFmtId="9" fontId="7" fillId="13" borderId="1" xfId="1" applyFont="1" applyFill="1" applyBorder="1" applyProtection="1">
      <protection locked="0"/>
    </xf>
    <xf numFmtId="0" fontId="11" fillId="10" borderId="19" xfId="0" applyFont="1" applyFill="1" applyBorder="1" applyProtection="1">
      <protection locked="0"/>
    </xf>
    <xf numFmtId="10" fontId="7" fillId="11" borderId="19" xfId="1" applyNumberFormat="1" applyFont="1" applyFill="1" applyBorder="1" applyProtection="1">
      <protection locked="0"/>
    </xf>
    <xf numFmtId="10" fontId="7" fillId="11" borderId="1" xfId="1" applyNumberFormat="1" applyFont="1" applyFill="1" applyBorder="1" applyProtection="1">
      <protection locked="0"/>
    </xf>
    <xf numFmtId="0" fontId="11" fillId="13" borderId="19" xfId="0" applyFont="1" applyFill="1" applyBorder="1" applyAlignment="1" applyProtection="1">
      <alignment horizontal="center"/>
      <protection locked="0"/>
    </xf>
    <xf numFmtId="0" fontId="10" fillId="11" borderId="0" xfId="2" applyFont="1" applyFill="1" applyBorder="1" applyAlignment="1" applyProtection="1">
      <protection locked="0"/>
    </xf>
    <xf numFmtId="0" fontId="13" fillId="0" borderId="4" xfId="0" applyFont="1" applyBorder="1" applyProtection="1">
      <protection locked="0"/>
    </xf>
    <xf numFmtId="3" fontId="11" fillId="10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1" xfId="0" applyFont="1" applyFill="1" applyBorder="1" applyAlignment="1" applyProtection="1">
      <alignment horizontal="center"/>
      <protection locked="0"/>
    </xf>
    <xf numFmtId="0" fontId="7" fillId="12" borderId="34" xfId="0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7" fillId="12" borderId="1" xfId="0" applyFont="1" applyFill="1" applyBorder="1" applyAlignment="1" applyProtection="1">
      <alignment horizontal="center"/>
      <protection locked="0"/>
    </xf>
    <xf numFmtId="3" fontId="17" fillId="10" borderId="19" xfId="0" applyNumberFormat="1" applyFont="1" applyFill="1" applyBorder="1" applyProtection="1">
      <protection locked="0"/>
    </xf>
    <xf numFmtId="0" fontId="7" fillId="10" borderId="1" xfId="0" applyFont="1" applyFill="1" applyBorder="1" applyProtection="1">
      <protection locked="0"/>
    </xf>
    <xf numFmtId="0" fontId="11" fillId="13" borderId="19" xfId="0" applyFont="1" applyFill="1" applyBorder="1" applyProtection="1">
      <protection locked="0"/>
    </xf>
    <xf numFmtId="0" fontId="7" fillId="13" borderId="31" xfId="0" applyFont="1" applyFill="1" applyBorder="1" applyProtection="1">
      <protection locked="0"/>
    </xf>
    <xf numFmtId="9" fontId="7" fillId="13" borderId="32" xfId="1" applyNumberFormat="1" applyFont="1" applyFill="1" applyBorder="1" applyProtection="1">
      <protection locked="0"/>
    </xf>
    <xf numFmtId="0" fontId="11" fillId="13" borderId="19" xfId="0" applyFont="1" applyFill="1" applyBorder="1" applyAlignment="1" applyProtection="1">
      <alignment horizontal="center" vertical="center" wrapText="1"/>
      <protection locked="0"/>
    </xf>
    <xf numFmtId="0" fontId="11" fillId="12" borderId="19" xfId="0" applyFont="1" applyFill="1" applyBorder="1" applyAlignment="1" applyProtection="1">
      <alignment horizontal="center" vertical="center" wrapText="1"/>
      <protection locked="0"/>
    </xf>
    <xf numFmtId="10" fontId="7" fillId="10" borderId="19" xfId="1" applyNumberFormat="1" applyFont="1" applyFill="1" applyBorder="1" applyProtection="1">
      <protection locked="0"/>
    </xf>
    <xf numFmtId="10" fontId="7" fillId="10" borderId="1" xfId="1" applyNumberFormat="1" applyFont="1" applyFill="1" applyBorder="1" applyProtection="1">
      <protection locked="0"/>
    </xf>
    <xf numFmtId="9" fontId="7" fillId="13" borderId="1" xfId="1" applyNumberFormat="1" applyFont="1" applyFill="1" applyBorder="1" applyProtection="1">
      <protection locked="0"/>
    </xf>
    <xf numFmtId="0" fontId="17" fillId="11" borderId="1" xfId="0" applyFont="1" applyFill="1" applyBorder="1" applyAlignment="1" applyProtection="1">
      <alignment horizontal="center" vertical="center" wrapText="1"/>
      <protection locked="0"/>
    </xf>
    <xf numFmtId="0" fontId="17" fillId="13" borderId="19" xfId="0" applyFont="1" applyFill="1" applyBorder="1" applyProtection="1">
      <protection locked="0"/>
    </xf>
    <xf numFmtId="0" fontId="11" fillId="12" borderId="3" xfId="0" applyFont="1" applyFill="1" applyBorder="1" applyAlignment="1" applyProtection="1">
      <alignment horizontal="center"/>
      <protection locked="0"/>
    </xf>
    <xf numFmtId="0" fontId="11" fillId="12" borderId="31" xfId="0" applyFont="1" applyFill="1" applyBorder="1" applyAlignment="1" applyProtection="1">
      <alignment horizontal="center"/>
      <protection locked="0"/>
    </xf>
    <xf numFmtId="9" fontId="28" fillId="0" borderId="6" xfId="1" applyNumberFormat="1" applyFont="1" applyBorder="1" applyAlignment="1" applyProtection="1">
      <alignment horizontal="center"/>
      <protection locked="0"/>
    </xf>
    <xf numFmtId="9" fontId="28" fillId="0" borderId="8" xfId="1" applyNumberFormat="1" applyFont="1" applyBorder="1" applyAlignment="1" applyProtection="1">
      <alignment horizontal="center"/>
      <protection locked="0"/>
    </xf>
    <xf numFmtId="9" fontId="28" fillId="0" borderId="22" xfId="1" applyNumberFormat="1" applyFont="1" applyBorder="1" applyAlignment="1" applyProtection="1">
      <alignment horizontal="center"/>
      <protection locked="0"/>
    </xf>
    <xf numFmtId="9" fontId="29" fillId="12" borderId="1" xfId="1" applyNumberFormat="1" applyFont="1" applyFill="1" applyBorder="1" applyAlignment="1" applyProtection="1">
      <alignment horizontal="center"/>
      <protection locked="0"/>
    </xf>
    <xf numFmtId="9" fontId="28" fillId="0" borderId="33" xfId="1" applyNumberFormat="1" applyFont="1" applyBorder="1" applyAlignment="1" applyProtection="1">
      <alignment horizontal="center"/>
      <protection locked="0"/>
    </xf>
    <xf numFmtId="9" fontId="28" fillId="0" borderId="11" xfId="1" applyNumberFormat="1" applyFont="1" applyBorder="1" applyAlignment="1" applyProtection="1">
      <alignment horizontal="center"/>
      <protection locked="0"/>
    </xf>
    <xf numFmtId="9" fontId="0" fillId="0" borderId="2" xfId="1" applyNumberFormat="1" applyFont="1" applyBorder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9" fillId="12" borderId="26" xfId="0" applyFont="1" applyFill="1" applyBorder="1" applyAlignment="1" applyProtection="1">
      <alignment horizontal="center"/>
      <protection locked="0"/>
    </xf>
    <xf numFmtId="165" fontId="40" fillId="0" borderId="2" xfId="3" applyNumberFormat="1" applyFont="1" applyBorder="1" applyAlignment="1" applyProtection="1"/>
    <xf numFmtId="165" fontId="40" fillId="0" borderId="47" xfId="3" applyNumberFormat="1" applyFont="1" applyBorder="1" applyAlignment="1" applyProtection="1"/>
    <xf numFmtId="165" fontId="40" fillId="0" borderId="16" xfId="3" applyNumberFormat="1" applyFont="1" applyBorder="1" applyAlignment="1" applyProtection="1"/>
    <xf numFmtId="164" fontId="40" fillId="0" borderId="47" xfId="3" applyFont="1" applyBorder="1" applyAlignment="1" applyProtection="1"/>
    <xf numFmtId="164" fontId="40" fillId="0" borderId="25" xfId="3" applyFont="1" applyBorder="1" applyAlignment="1" applyProtection="1"/>
    <xf numFmtId="0" fontId="38" fillId="11" borderId="3" xfId="0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/>
      <protection locked="0"/>
    </xf>
    <xf numFmtId="0" fontId="1" fillId="13" borderId="5" xfId="0" applyFont="1" applyFill="1" applyBorder="1" applyAlignment="1" applyProtection="1">
      <alignment horizontal="center"/>
      <protection locked="0"/>
    </xf>
    <xf numFmtId="0" fontId="1" fillId="13" borderId="5" xfId="0" applyFont="1" applyFill="1" applyBorder="1" applyProtection="1">
      <protection locked="0"/>
    </xf>
    <xf numFmtId="0" fontId="1" fillId="13" borderId="6" xfId="0" applyFont="1" applyFill="1" applyBorder="1" applyAlignment="1" applyProtection="1">
      <alignment horizontal="center"/>
      <protection locked="0"/>
    </xf>
    <xf numFmtId="0" fontId="1" fillId="13" borderId="7" xfId="0" applyFont="1" applyFill="1" applyBorder="1" applyAlignment="1" applyProtection="1">
      <alignment horizontal="center"/>
      <protection locked="0"/>
    </xf>
    <xf numFmtId="0" fontId="1" fillId="13" borderId="2" xfId="0" applyFont="1" applyFill="1" applyBorder="1" applyAlignment="1" applyProtection="1">
      <alignment horizontal="center"/>
      <protection locked="0"/>
    </xf>
    <xf numFmtId="0" fontId="1" fillId="13" borderId="2" xfId="0" applyFont="1" applyFill="1" applyBorder="1" applyProtection="1">
      <protection locked="0"/>
    </xf>
    <xf numFmtId="0" fontId="1" fillId="13" borderId="8" xfId="0" applyFont="1" applyFill="1" applyBorder="1" applyAlignment="1" applyProtection="1">
      <alignment horizontal="center"/>
      <protection locked="0"/>
    </xf>
    <xf numFmtId="0" fontId="1" fillId="13" borderId="9" xfId="0" applyFont="1" applyFill="1" applyBorder="1" applyAlignment="1" applyProtection="1">
      <alignment horizontal="center"/>
      <protection locked="0"/>
    </xf>
    <xf numFmtId="0" fontId="1" fillId="13" borderId="10" xfId="0" applyFont="1" applyFill="1" applyBorder="1" applyAlignment="1" applyProtection="1">
      <alignment horizontal="center"/>
      <protection locked="0"/>
    </xf>
    <xf numFmtId="0" fontId="1" fillId="13" borderId="10" xfId="0" applyFont="1" applyFill="1" applyBorder="1" applyProtection="1">
      <protection locked="0"/>
    </xf>
    <xf numFmtId="0" fontId="1" fillId="13" borderId="11" xfId="0" applyFont="1" applyFill="1" applyBorder="1" applyAlignment="1" applyProtection="1">
      <alignment horizontal="center"/>
      <protection locked="0"/>
    </xf>
    <xf numFmtId="0" fontId="41" fillId="0" borderId="0" xfId="0" applyFont="1" applyBorder="1" applyProtection="1">
      <protection locked="0"/>
    </xf>
    <xf numFmtId="0" fontId="42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4" fillId="11" borderId="3" xfId="0" applyFont="1" applyFill="1" applyBorder="1" applyAlignment="1" applyProtection="1">
      <alignment horizontal="center" vertical="center" wrapText="1"/>
      <protection locked="0"/>
    </xf>
    <xf numFmtId="3" fontId="46" fillId="0" borderId="2" xfId="0" applyNumberFormat="1" applyFont="1" applyBorder="1" applyProtection="1">
      <protection locked="0"/>
    </xf>
    <xf numFmtId="0" fontId="14" fillId="12" borderId="26" xfId="0" applyFont="1" applyFill="1" applyBorder="1" applyAlignment="1" applyProtection="1">
      <alignment horizontal="center"/>
      <protection locked="0"/>
    </xf>
    <xf numFmtId="0" fontId="14" fillId="11" borderId="1" xfId="0" applyFont="1" applyFill="1" applyBorder="1" applyProtection="1">
      <protection locked="0"/>
    </xf>
    <xf numFmtId="3" fontId="45" fillId="11" borderId="18" xfId="0" applyNumberFormat="1" applyFont="1" applyFill="1" applyBorder="1" applyProtection="1">
      <protection locked="0"/>
    </xf>
    <xf numFmtId="0" fontId="14" fillId="11" borderId="3" xfId="0" applyFont="1" applyFill="1" applyBorder="1" applyProtection="1">
      <protection locked="0"/>
    </xf>
    <xf numFmtId="3" fontId="45" fillId="11" borderId="35" xfId="0" applyNumberFormat="1" applyFont="1" applyFill="1" applyBorder="1" applyProtection="1">
      <protection locked="0"/>
    </xf>
    <xf numFmtId="0" fontId="14" fillId="10" borderId="1" xfId="0" applyFont="1" applyFill="1" applyBorder="1" applyProtection="1">
      <protection locked="0"/>
    </xf>
    <xf numFmtId="3" fontId="45" fillId="10" borderId="18" xfId="0" applyNumberFormat="1" applyFont="1" applyFill="1" applyBorder="1" applyProtection="1">
      <protection locked="0"/>
    </xf>
    <xf numFmtId="3" fontId="7" fillId="11" borderId="19" xfId="0" applyNumberFormat="1" applyFont="1" applyFill="1" applyBorder="1" applyProtection="1">
      <protection locked="0"/>
    </xf>
    <xf numFmtId="3" fontId="7" fillId="10" borderId="19" xfId="0" applyNumberFormat="1" applyFont="1" applyFill="1" applyBorder="1" applyProtection="1">
      <protection locked="0"/>
    </xf>
    <xf numFmtId="3" fontId="46" fillId="0" borderId="8" xfId="0" applyNumberFormat="1" applyFont="1" applyBorder="1" applyProtection="1">
      <protection locked="0"/>
    </xf>
    <xf numFmtId="3" fontId="7" fillId="11" borderId="1" xfId="0" applyNumberFormat="1" applyFont="1" applyFill="1" applyBorder="1" applyProtection="1">
      <protection locked="0"/>
    </xf>
    <xf numFmtId="3" fontId="7" fillId="10" borderId="1" xfId="0" applyNumberFormat="1" applyFont="1" applyFill="1" applyBorder="1" applyProtection="1">
      <protection locked="0"/>
    </xf>
    <xf numFmtId="3" fontId="46" fillId="0" borderId="10" xfId="0" applyNumberFormat="1" applyFont="1" applyBorder="1" applyProtection="1">
      <protection locked="0"/>
    </xf>
    <xf numFmtId="3" fontId="46" fillId="0" borderId="11" xfId="0" applyNumberFormat="1" applyFont="1" applyBorder="1" applyProtection="1">
      <protection locked="0"/>
    </xf>
    <xf numFmtId="3" fontId="1" fillId="0" borderId="2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7" fillId="11" borderId="1" xfId="0" applyNumberFormat="1" applyFont="1" applyFill="1" applyBorder="1" applyProtection="1">
      <protection locked="0"/>
    </xf>
    <xf numFmtId="3" fontId="17" fillId="10" borderId="1" xfId="0" applyNumberFormat="1" applyFont="1" applyFill="1" applyBorder="1" applyProtection="1">
      <protection locked="0"/>
    </xf>
    <xf numFmtId="14" fontId="15" fillId="0" borderId="0" xfId="0" applyNumberFormat="1" applyFont="1" applyBorder="1" applyAlignment="1" applyProtection="1">
      <alignment horizontal="left"/>
      <protection locked="0"/>
    </xf>
    <xf numFmtId="3" fontId="11" fillId="11" borderId="19" xfId="0" applyNumberFormat="1" applyFont="1" applyFill="1" applyBorder="1" applyProtection="1">
      <protection locked="0"/>
    </xf>
    <xf numFmtId="3" fontId="11" fillId="10" borderId="19" xfId="0" applyNumberFormat="1" applyFont="1" applyFill="1" applyBorder="1" applyProtection="1">
      <protection locked="0"/>
    </xf>
    <xf numFmtId="3" fontId="1" fillId="0" borderId="5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11" fillId="10" borderId="1" xfId="0" applyNumberFormat="1" applyFont="1" applyFill="1" applyBorder="1" applyProtection="1">
      <protection locked="0"/>
    </xf>
    <xf numFmtId="3" fontId="11" fillId="13" borderId="19" xfId="0" applyNumberFormat="1" applyFont="1" applyFill="1" applyBorder="1" applyProtection="1">
      <protection locked="0"/>
    </xf>
    <xf numFmtId="3" fontId="11" fillId="13" borderId="1" xfId="0" applyNumberFormat="1" applyFont="1" applyFill="1" applyBorder="1" applyProtection="1">
      <protection locked="0"/>
    </xf>
    <xf numFmtId="3" fontId="13" fillId="0" borderId="2" xfId="0" applyNumberFormat="1" applyFont="1" applyBorder="1" applyProtection="1">
      <protection locked="0"/>
    </xf>
    <xf numFmtId="3" fontId="13" fillId="0" borderId="5" xfId="0" applyNumberFormat="1" applyFont="1" applyBorder="1" applyProtection="1">
      <protection locked="0"/>
    </xf>
    <xf numFmtId="3" fontId="13" fillId="0" borderId="6" xfId="0" applyNumberFormat="1" applyFont="1" applyBorder="1" applyProtection="1">
      <protection locked="0"/>
    </xf>
    <xf numFmtId="3" fontId="13" fillId="0" borderId="8" xfId="0" applyNumberFormat="1" applyFont="1" applyBorder="1" applyProtection="1">
      <protection locked="0"/>
    </xf>
    <xf numFmtId="3" fontId="13" fillId="0" borderId="10" xfId="0" applyNumberFormat="1" applyFont="1" applyBorder="1" applyProtection="1">
      <protection locked="0"/>
    </xf>
    <xf numFmtId="3" fontId="13" fillId="0" borderId="11" xfId="0" applyNumberFormat="1" applyFont="1" applyBorder="1" applyProtection="1">
      <protection locked="0"/>
    </xf>
    <xf numFmtId="3" fontId="7" fillId="13" borderId="31" xfId="0" applyNumberFormat="1" applyFont="1" applyFill="1" applyBorder="1" applyProtection="1">
      <protection locked="0"/>
    </xf>
    <xf numFmtId="3" fontId="13" fillId="0" borderId="2" xfId="0" applyNumberFormat="1" applyFont="1" applyBorder="1" applyAlignment="1" applyProtection="1">
      <alignment horizontal="center"/>
      <protection locked="0"/>
    </xf>
    <xf numFmtId="0" fontId="12" fillId="0" borderId="49" xfId="0" applyFont="1" applyBorder="1" applyProtection="1">
      <protection locked="0"/>
    </xf>
    <xf numFmtId="0" fontId="12" fillId="0" borderId="50" xfId="0" applyFont="1" applyBorder="1" applyProtection="1">
      <protection locked="0"/>
    </xf>
    <xf numFmtId="0" fontId="12" fillId="0" borderId="51" xfId="0" applyFont="1" applyBorder="1" applyProtection="1">
      <protection locked="0"/>
    </xf>
    <xf numFmtId="0" fontId="17" fillId="10" borderId="12" xfId="0" applyFont="1" applyFill="1" applyBorder="1" applyProtection="1">
      <protection locked="0"/>
    </xf>
    <xf numFmtId="0" fontId="12" fillId="0" borderId="52" xfId="0" applyFont="1" applyBorder="1" applyProtection="1">
      <protection locked="0"/>
    </xf>
    <xf numFmtId="0" fontId="17" fillId="13" borderId="12" xfId="0" applyFont="1" applyFill="1" applyBorder="1" applyProtection="1">
      <protection locked="0"/>
    </xf>
    <xf numFmtId="0" fontId="12" fillId="0" borderId="53" xfId="0" applyFont="1" applyBorder="1" applyAlignment="1" applyProtection="1">
      <alignment wrapText="1"/>
      <protection locked="0"/>
    </xf>
    <xf numFmtId="3" fontId="13" fillId="0" borderId="4" xfId="0" applyNumberFormat="1" applyFont="1" applyBorder="1" applyAlignment="1" applyProtection="1">
      <alignment horizontal="center"/>
      <protection locked="0"/>
    </xf>
    <xf numFmtId="3" fontId="13" fillId="0" borderId="5" xfId="0" applyNumberFormat="1" applyFont="1" applyBorder="1" applyAlignment="1" applyProtection="1">
      <alignment horizontal="center"/>
      <protection locked="0"/>
    </xf>
    <xf numFmtId="3" fontId="13" fillId="0" borderId="7" xfId="0" applyNumberFormat="1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 applyProtection="1">
      <alignment horizontal="center"/>
      <protection locked="0"/>
    </xf>
    <xf numFmtId="3" fontId="13" fillId="0" borderId="10" xfId="0" applyNumberFormat="1" applyFont="1" applyBorder="1" applyAlignment="1" applyProtection="1">
      <alignment horizontal="center"/>
      <protection locked="0"/>
    </xf>
    <xf numFmtId="3" fontId="17" fillId="13" borderId="19" xfId="0" applyNumberFormat="1" applyFont="1" applyFill="1" applyBorder="1" applyProtection="1">
      <protection locked="0"/>
    </xf>
    <xf numFmtId="3" fontId="17" fillId="13" borderId="1" xfId="0" applyNumberFormat="1" applyFont="1" applyFill="1" applyBorder="1" applyProtection="1">
      <protection locked="0"/>
    </xf>
    <xf numFmtId="0" fontId="29" fillId="11" borderId="12" xfId="0" applyFont="1" applyFill="1" applyBorder="1" applyProtection="1">
      <protection locked="0"/>
    </xf>
    <xf numFmtId="166" fontId="31" fillId="11" borderId="13" xfId="4" applyNumberFormat="1" applyFont="1" applyFill="1" applyBorder="1" applyProtection="1">
      <protection locked="0"/>
    </xf>
    <xf numFmtId="9" fontId="29" fillId="11" borderId="42" xfId="1" applyFont="1" applyFill="1" applyBorder="1" applyAlignment="1" applyProtection="1">
      <alignment horizontal="center"/>
      <protection locked="0"/>
    </xf>
    <xf numFmtId="9" fontId="29" fillId="11" borderId="1" xfId="1" applyNumberFormat="1" applyFont="1" applyFill="1" applyBorder="1" applyAlignment="1" applyProtection="1">
      <alignment horizontal="center"/>
      <protection locked="0"/>
    </xf>
    <xf numFmtId="9" fontId="0" fillId="0" borderId="2" xfId="1" applyNumberFormat="1" applyFont="1" applyBorder="1" applyProtection="1">
      <protection locked="0"/>
    </xf>
    <xf numFmtId="165" fontId="40" fillId="0" borderId="5" xfId="3" applyNumberFormat="1" applyFont="1" applyBorder="1" applyAlignment="1" applyProtection="1"/>
    <xf numFmtId="3" fontId="46" fillId="0" borderId="5" xfId="0" applyNumberFormat="1" applyFont="1" applyBorder="1" applyProtection="1">
      <protection locked="0"/>
    </xf>
    <xf numFmtId="3" fontId="46" fillId="0" borderId="6" xfId="0" applyNumberFormat="1" applyFont="1" applyBorder="1" applyProtection="1">
      <protection locked="0"/>
    </xf>
    <xf numFmtId="3" fontId="45" fillId="11" borderId="17" xfId="0" applyNumberFormat="1" applyFont="1" applyFill="1" applyBorder="1" applyProtection="1">
      <protection locked="0"/>
    </xf>
    <xf numFmtId="3" fontId="45" fillId="11" borderId="36" xfId="0" applyNumberFormat="1" applyFont="1" applyFill="1" applyBorder="1" applyProtection="1">
      <protection locked="0"/>
    </xf>
    <xf numFmtId="3" fontId="45" fillId="10" borderId="17" xfId="0" applyNumberFormat="1" applyFont="1" applyFill="1" applyBorder="1" applyProtection="1">
      <protection locked="0"/>
    </xf>
    <xf numFmtId="3" fontId="11" fillId="11" borderId="1" xfId="0" applyNumberFormat="1" applyFont="1" applyFill="1" applyBorder="1" applyProtection="1">
      <protection locked="0"/>
    </xf>
    <xf numFmtId="0" fontId="5" fillId="10" borderId="12" xfId="0" applyFont="1" applyFill="1" applyBorder="1" applyAlignment="1" applyProtection="1">
      <alignment horizontal="center"/>
      <protection locked="0"/>
    </xf>
    <xf numFmtId="0" fontId="5" fillId="10" borderId="14" xfId="0" applyFont="1" applyFill="1" applyBorder="1" applyAlignment="1" applyProtection="1">
      <alignment horizontal="center"/>
      <protection locked="0"/>
    </xf>
    <xf numFmtId="0" fontId="6" fillId="10" borderId="12" xfId="2" applyFill="1" applyBorder="1" applyAlignment="1" applyProtection="1">
      <alignment horizontal="center"/>
      <protection locked="0"/>
    </xf>
    <xf numFmtId="0" fontId="6" fillId="10" borderId="14" xfId="2" applyFill="1" applyBorder="1" applyAlignment="1" applyProtection="1">
      <alignment horizontal="center"/>
      <protection locked="0"/>
    </xf>
    <xf numFmtId="0" fontId="36" fillId="10" borderId="29" xfId="2" applyFont="1" applyFill="1" applyBorder="1" applyAlignment="1" applyProtection="1">
      <alignment horizontal="center"/>
      <protection locked="0"/>
    </xf>
    <xf numFmtId="0" fontId="36" fillId="10" borderId="0" xfId="2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11" borderId="12" xfId="2" applyFill="1" applyBorder="1" applyAlignment="1" applyProtection="1">
      <alignment horizontal="center"/>
      <protection locked="0"/>
    </xf>
    <xf numFmtId="0" fontId="6" fillId="11" borderId="13" xfId="2" applyFill="1" applyBorder="1" applyAlignment="1" applyProtection="1">
      <alignment horizontal="center"/>
      <protection locked="0"/>
    </xf>
    <xf numFmtId="0" fontId="6" fillId="11" borderId="14" xfId="2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4" fillId="11" borderId="13" xfId="2" applyFont="1" applyFill="1" applyBorder="1" applyAlignment="1" applyProtection="1">
      <alignment horizontal="left"/>
      <protection locked="0"/>
    </xf>
    <xf numFmtId="0" fontId="34" fillId="11" borderId="14" xfId="2" applyFont="1" applyFill="1" applyBorder="1" applyAlignment="1" applyProtection="1">
      <alignment horizontal="left"/>
      <protection locked="0"/>
    </xf>
    <xf numFmtId="0" fontId="0" fillId="16" borderId="0" xfId="0" applyFill="1" applyAlignment="1" applyProtection="1">
      <alignment horizontal="left" vertical="center" wrapText="1"/>
      <protection locked="0"/>
    </xf>
    <xf numFmtId="0" fontId="28" fillId="13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6" fillId="11" borderId="12" xfId="2" applyFill="1" applyBorder="1" applyAlignment="1" applyProtection="1">
      <alignment horizontal="center" vertical="center" wrapText="1"/>
      <protection locked="0"/>
    </xf>
    <xf numFmtId="0" fontId="6" fillId="11" borderId="13" xfId="2" applyFill="1" applyBorder="1" applyAlignment="1" applyProtection="1">
      <alignment horizontal="center" vertical="center" wrapText="1"/>
      <protection locked="0"/>
    </xf>
    <xf numFmtId="0" fontId="26" fillId="11" borderId="12" xfId="0" applyFont="1" applyFill="1" applyBorder="1" applyAlignment="1" applyProtection="1">
      <alignment horizontal="center" vertical="center" wrapText="1"/>
      <protection locked="0"/>
    </xf>
    <xf numFmtId="0" fontId="26" fillId="11" borderId="13" xfId="0" applyFont="1" applyFill="1" applyBorder="1" applyAlignment="1" applyProtection="1">
      <alignment horizontal="center" vertical="center" wrapText="1"/>
      <protection locked="0"/>
    </xf>
    <xf numFmtId="0" fontId="26" fillId="11" borderId="14" xfId="0" applyFont="1" applyFill="1" applyBorder="1" applyAlignment="1" applyProtection="1">
      <alignment horizontal="center" vertical="center" wrapText="1"/>
      <protection locked="0"/>
    </xf>
    <xf numFmtId="0" fontId="26" fillId="11" borderId="29" xfId="0" applyFont="1" applyFill="1" applyBorder="1" applyAlignment="1" applyProtection="1">
      <alignment horizontal="center" vertical="center" wrapText="1"/>
      <protection locked="0"/>
    </xf>
    <xf numFmtId="0" fontId="26" fillId="11" borderId="0" xfId="0" applyFont="1" applyFill="1" applyBorder="1" applyAlignment="1" applyProtection="1">
      <alignment horizontal="center" vertical="center" wrapText="1"/>
      <protection locked="0"/>
    </xf>
    <xf numFmtId="0" fontId="28" fillId="13" borderId="29" xfId="0" applyFont="1" applyFill="1" applyBorder="1" applyAlignment="1" applyProtection="1">
      <alignment horizontal="center" vertical="top" wrapText="1"/>
      <protection locked="0"/>
    </xf>
    <xf numFmtId="0" fontId="28" fillId="13" borderId="0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Alignment="1" applyProtection="1">
      <alignment horizontal="center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6" fillId="11" borderId="26" xfId="2" applyFill="1" applyBorder="1" applyAlignment="1" applyProtection="1">
      <alignment horizontal="center" vertical="center" wrapText="1"/>
      <protection locked="0"/>
    </xf>
    <xf numFmtId="0" fontId="6" fillId="11" borderId="27" xfId="2" applyFill="1" applyBorder="1" applyAlignment="1" applyProtection="1">
      <alignment horizontal="center" vertical="center" wrapText="1"/>
      <protection locked="0"/>
    </xf>
    <xf numFmtId="0" fontId="6" fillId="11" borderId="28" xfId="2" applyFill="1" applyBorder="1" applyAlignment="1" applyProtection="1">
      <alignment horizontal="center" vertical="center" wrapText="1"/>
      <protection locked="0"/>
    </xf>
    <xf numFmtId="0" fontId="6" fillId="11" borderId="23" xfId="2" applyFill="1" applyBorder="1" applyAlignment="1" applyProtection="1">
      <alignment horizontal="center" vertical="center" wrapText="1"/>
      <protection locked="0"/>
    </xf>
    <xf numFmtId="0" fontId="6" fillId="11" borderId="24" xfId="2" applyFill="1" applyBorder="1" applyAlignment="1" applyProtection="1">
      <alignment horizontal="center" vertical="center" wrapText="1"/>
      <protection locked="0"/>
    </xf>
    <xf numFmtId="0" fontId="6" fillId="11" borderId="25" xfId="2" applyFill="1" applyBorder="1" applyAlignment="1" applyProtection="1">
      <alignment horizontal="center" vertical="center" wrapText="1"/>
      <protection locked="0"/>
    </xf>
    <xf numFmtId="0" fontId="47" fillId="11" borderId="12" xfId="0" applyFont="1" applyFill="1" applyBorder="1" applyAlignment="1" applyProtection="1">
      <alignment horizontal="center"/>
      <protection locked="0"/>
    </xf>
    <xf numFmtId="0" fontId="47" fillId="11" borderId="13" xfId="0" applyFont="1" applyFill="1" applyBorder="1" applyAlignment="1" applyProtection="1">
      <alignment horizontal="center"/>
      <protection locked="0"/>
    </xf>
    <xf numFmtId="0" fontId="47" fillId="11" borderId="14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7" fillId="9" borderId="0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7" fillId="11" borderId="12" xfId="0" applyFont="1" applyFill="1" applyBorder="1" applyAlignment="1" applyProtection="1">
      <alignment horizontal="center"/>
      <protection locked="0"/>
    </xf>
    <xf numFmtId="0" fontId="7" fillId="11" borderId="13" xfId="0" applyFont="1" applyFill="1" applyBorder="1" applyAlignment="1" applyProtection="1">
      <alignment horizontal="center"/>
      <protection locked="0"/>
    </xf>
    <xf numFmtId="0" fontId="10" fillId="11" borderId="29" xfId="2" applyFont="1" applyFill="1" applyBorder="1" applyAlignment="1" applyProtection="1">
      <alignment horizontal="center"/>
      <protection locked="0"/>
    </xf>
    <xf numFmtId="0" fontId="10" fillId="11" borderId="0" xfId="2" applyFont="1" applyFill="1" applyBorder="1" applyAlignment="1" applyProtection="1">
      <alignment horizontal="center"/>
      <protection locked="0"/>
    </xf>
    <xf numFmtId="0" fontId="7" fillId="11" borderId="23" xfId="0" applyFont="1" applyFill="1" applyBorder="1" applyAlignment="1" applyProtection="1">
      <alignment horizontal="center"/>
      <protection locked="0"/>
    </xf>
    <xf numFmtId="0" fontId="7" fillId="11" borderId="24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7" fillId="10" borderId="12" xfId="0" applyFont="1" applyFill="1" applyBorder="1" applyAlignment="1" applyProtection="1">
      <alignment horizontal="center"/>
      <protection locked="0"/>
    </xf>
    <xf numFmtId="0" fontId="17" fillId="10" borderId="13" xfId="0" applyFont="1" applyFill="1" applyBorder="1" applyAlignment="1" applyProtection="1">
      <alignment horizontal="center"/>
      <protection locked="0"/>
    </xf>
    <xf numFmtId="0" fontId="10" fillId="10" borderId="29" xfId="2" applyFont="1" applyFill="1" applyBorder="1" applyAlignment="1" applyProtection="1">
      <alignment horizontal="center"/>
      <protection locked="0"/>
    </xf>
    <xf numFmtId="0" fontId="10" fillId="10" borderId="0" xfId="2" applyFont="1" applyFill="1" applyBorder="1" applyAlignment="1" applyProtection="1">
      <alignment horizontal="center"/>
      <protection locked="0"/>
    </xf>
    <xf numFmtId="0" fontId="7" fillId="10" borderId="12" xfId="0" applyFont="1" applyFill="1" applyBorder="1" applyAlignment="1" applyProtection="1">
      <alignment horizontal="center"/>
      <protection locked="0"/>
    </xf>
    <xf numFmtId="0" fontId="7" fillId="10" borderId="13" xfId="0" applyFont="1" applyFill="1" applyBorder="1" applyAlignment="1" applyProtection="1">
      <alignment horizontal="center"/>
      <protection locked="0"/>
    </xf>
    <xf numFmtId="0" fontId="11" fillId="11" borderId="12" xfId="0" applyFont="1" applyFill="1" applyBorder="1" applyAlignment="1" applyProtection="1">
      <alignment horizontal="center"/>
      <protection locked="0"/>
    </xf>
    <xf numFmtId="0" fontId="11" fillId="11" borderId="13" xfId="0" applyFont="1" applyFill="1" applyBorder="1" applyAlignment="1" applyProtection="1">
      <alignment horizontal="center"/>
      <protection locked="0"/>
    </xf>
    <xf numFmtId="0" fontId="11" fillId="11" borderId="14" xfId="0" applyFont="1" applyFill="1" applyBorder="1" applyAlignment="1" applyProtection="1">
      <alignment horizontal="center"/>
      <protection locked="0"/>
    </xf>
    <xf numFmtId="0" fontId="33" fillId="10" borderId="29" xfId="2" applyFont="1" applyFill="1" applyBorder="1" applyAlignment="1" applyProtection="1">
      <alignment horizontal="center"/>
      <protection locked="0"/>
    </xf>
    <xf numFmtId="0" fontId="33" fillId="10" borderId="0" xfId="2" applyFont="1" applyFill="1" applyBorder="1" applyAlignment="1" applyProtection="1">
      <alignment horizontal="center"/>
      <protection locked="0"/>
    </xf>
    <xf numFmtId="0" fontId="17" fillId="10" borderId="23" xfId="0" applyFont="1" applyFill="1" applyBorder="1" applyAlignment="1" applyProtection="1">
      <alignment horizontal="center"/>
      <protection locked="0"/>
    </xf>
    <xf numFmtId="0" fontId="17" fillId="10" borderId="24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7" fillId="13" borderId="12" xfId="0" applyFont="1" applyFill="1" applyBorder="1" applyAlignment="1" applyProtection="1">
      <alignment horizontal="center"/>
      <protection locked="0"/>
    </xf>
    <xf numFmtId="0" fontId="7" fillId="13" borderId="13" xfId="0" applyFont="1" applyFill="1" applyBorder="1" applyAlignment="1" applyProtection="1">
      <alignment horizontal="center"/>
      <protection locked="0"/>
    </xf>
    <xf numFmtId="0" fontId="10" fillId="11" borderId="29" xfId="2" applyFont="1" applyFill="1" applyBorder="1" applyAlignment="1" applyProtection="1">
      <alignment horizontal="center" vertical="center" wrapText="1"/>
      <protection locked="0"/>
    </xf>
    <xf numFmtId="0" fontId="10" fillId="11" borderId="0" xfId="2" applyFont="1" applyFill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/>
      <protection locked="0"/>
    </xf>
    <xf numFmtId="0" fontId="10" fillId="13" borderId="29" xfId="2" applyFont="1" applyFill="1" applyBorder="1" applyAlignment="1" applyProtection="1">
      <alignment horizontal="center"/>
      <protection locked="0"/>
    </xf>
    <xf numFmtId="0" fontId="10" fillId="13" borderId="0" xfId="2" applyFont="1" applyFill="1" applyBorder="1" applyAlignment="1" applyProtection="1">
      <alignment horizontal="center"/>
      <protection locked="0"/>
    </xf>
    <xf numFmtId="0" fontId="14" fillId="13" borderId="29" xfId="0" applyFont="1" applyFill="1" applyBorder="1" applyAlignment="1" applyProtection="1">
      <alignment horizontal="center"/>
      <protection locked="0"/>
    </xf>
    <xf numFmtId="0" fontId="14" fillId="13" borderId="0" xfId="0" applyFont="1" applyFill="1" applyBorder="1" applyAlignment="1" applyProtection="1">
      <alignment horizontal="center"/>
      <protection locked="0"/>
    </xf>
    <xf numFmtId="0" fontId="6" fillId="13" borderId="29" xfId="2" applyFill="1" applyBorder="1" applyAlignment="1" applyProtection="1">
      <alignment horizontal="center"/>
      <protection locked="0"/>
    </xf>
    <xf numFmtId="0" fontId="6" fillId="13" borderId="0" xfId="2" applyFill="1" applyBorder="1" applyAlignment="1" applyProtection="1">
      <alignment horizontal="center"/>
      <protection locked="0"/>
    </xf>
    <xf numFmtId="0" fontId="11" fillId="13" borderId="29" xfId="0" applyFont="1" applyFill="1" applyBorder="1" applyAlignment="1" applyProtection="1">
      <alignment horizontal="center"/>
      <protection locked="0"/>
    </xf>
    <xf numFmtId="0" fontId="11" fillId="13" borderId="0" xfId="0" applyFont="1" applyFill="1" applyBorder="1" applyAlignment="1" applyProtection="1">
      <alignment horizontal="center"/>
      <protection locked="0"/>
    </xf>
    <xf numFmtId="0" fontId="7" fillId="10" borderId="14" xfId="0" applyFont="1" applyFill="1" applyBorder="1" applyAlignment="1" applyProtection="1">
      <alignment horizontal="center"/>
      <protection locked="0"/>
    </xf>
  </cellXfs>
  <cellStyles count="5">
    <cellStyle name="Hipervínculo" xfId="2" builtinId="8"/>
    <cellStyle name="Millares" xfId="4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10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COBERTURA</a:t>
            </a:r>
            <a:r>
              <a:rPr lang="es-CO" sz="1400" baseline="0"/>
              <a:t> DE LA INFORMACIÓN DE COSTOS DE OPERACIÓN POR MODALIDAD DE TRANSPORTE</a:t>
            </a:r>
            <a:endParaRPr lang="es-CO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TAE: (Publicidad, aerofotografía, ambulancia, etc.)</c:v>
                </c:pt>
              </c:strCache>
            </c:strRef>
          </c:cat>
          <c:val>
            <c:numRef>
              <c:f>COBERTURA!$G$4:$G$12</c:f>
            </c:numRef>
          </c:val>
          <c:shape val="box"/>
        </c:ser>
        <c:ser>
          <c:idx val="1"/>
          <c:order val="1"/>
          <c:invertIfNegative val="0"/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TAE: (Publicidad, aerofotografía, ambulancia, etc.)</c:v>
                </c:pt>
              </c:strCache>
            </c:strRef>
          </c:cat>
          <c:val>
            <c:numRef>
              <c:f>COBERTURA!$H$4:$H$12</c:f>
            </c:numRef>
          </c:val>
          <c:shape val="box"/>
        </c:ser>
        <c:ser>
          <c:idx val="2"/>
          <c:order val="2"/>
          <c:invertIfNegative val="0"/>
          <c:dLbls>
            <c:dLbl>
              <c:idx val="0"/>
              <c:layout>
                <c:manualLayout>
                  <c:x val="3.3003300330033004E-3"/>
                  <c:y val="0.453006504774789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003300330033307E-3"/>
                  <c:y val="0.408639888327773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508250825082501E-3"/>
                  <c:y val="0.462346845079424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003300330033004E-3"/>
                  <c:y val="0.406304803251615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851485148514912E-2"/>
                  <c:y val="0.42031531370856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5115511551155E-2"/>
                  <c:y val="0.4133100584800912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006600660066007E-3"/>
                  <c:y val="0.509048546602598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9504950495049506E-3"/>
                  <c:y val="0.399299548023139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003300330033004E-3"/>
                  <c:y val="0.46935210030790026"/>
                </c:manualLayout>
              </c:layout>
              <c:spPr/>
              <c:txPr>
                <a:bodyPr rot="-5400000" vert="horz"/>
                <a:lstStyle/>
                <a:p>
                  <a:pPr>
                    <a:defRPr sz="800"/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TAE: (Publicidad, aerofotografía, ambulancia, etc.)</c:v>
                </c:pt>
              </c:strCache>
            </c:strRef>
          </c:cat>
          <c:val>
            <c:numRef>
              <c:f>COBERTURA!$I$4:$I$12</c:f>
              <c:numCache>
                <c:formatCode>0%</c:formatCode>
                <c:ptCount val="9"/>
                <c:pt idx="0">
                  <c:v>1</c:v>
                </c:pt>
                <c:pt idx="1">
                  <c:v>0.85185185185185186</c:v>
                </c:pt>
                <c:pt idx="2">
                  <c:v>1</c:v>
                </c:pt>
                <c:pt idx="3">
                  <c:v>0.54545454545454541</c:v>
                </c:pt>
                <c:pt idx="4">
                  <c:v>1</c:v>
                </c:pt>
                <c:pt idx="5">
                  <c:v>1</c:v>
                </c:pt>
                <c:pt idx="6">
                  <c:v>0.82456140350877194</c:v>
                </c:pt>
                <c:pt idx="7">
                  <c:v>0.76190476190476186</c:v>
                </c:pt>
                <c:pt idx="8">
                  <c:v>0.70588235294117652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22944576"/>
        <c:axId val="-122943488"/>
        <c:axId val="0"/>
      </c:bar3DChart>
      <c:catAx>
        <c:axId val="-1229445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-122943488"/>
        <c:crosses val="autoZero"/>
        <c:auto val="1"/>
        <c:lblAlgn val="ctr"/>
        <c:lblOffset val="100"/>
        <c:noMultiLvlLbl val="0"/>
      </c:catAx>
      <c:valAx>
        <c:axId val="-1229434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-12294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55009571172027E-2"/>
          <c:y val="0.10538472164663627"/>
          <c:w val="0.88302030667219233"/>
          <c:h val="0.83991281791530448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814676483341912E-2"/>
                  <c:y val="-0.391263440860215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856654775751043"/>
                  <c:y val="-0.185668233003132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2018696531405394E-2"/>
                  <c:y val="0.118470493607653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GRAFICAS!$A$23:$A$34</c:f>
              <c:strCache>
                <c:ptCount val="12"/>
                <c:pt idx="0">
                  <c:v>CONCEPTOS</c:v>
                </c:pt>
                <c:pt idx="1">
                  <c:v>TRIPULACION </c:v>
                </c:pt>
                <c:pt idx="2">
                  <c:v>SEGUROS</c:v>
                </c:pt>
                <c:pt idx="3">
                  <c:v>SERV. AERON.</c:v>
                </c:pt>
                <c:pt idx="4">
                  <c:v>MANTENIMIENTO</c:v>
                </c:pt>
                <c:pt idx="5">
                  <c:v>SERV. A PAX</c:v>
                </c:pt>
                <c:pt idx="6">
                  <c:v>COMBUSTIBLE</c:v>
                </c:pt>
                <c:pt idx="7">
                  <c:v>DEPRECIACIÓN</c:v>
                </c:pt>
                <c:pt idx="8">
                  <c:v>ARRIENDO</c:v>
                </c:pt>
                <c:pt idx="9">
                  <c:v>ADMINISTRACIÓN</c:v>
                </c:pt>
                <c:pt idx="10">
                  <c:v>VENTAS</c:v>
                </c:pt>
                <c:pt idx="11">
                  <c:v>FINANCIERO</c:v>
                </c:pt>
              </c:strCache>
            </c:strRef>
          </c:cat>
          <c:val>
            <c:numRef>
              <c:f>GRAFICAS!$B$23:$B$34</c:f>
              <c:numCache>
                <c:formatCode>0%</c:formatCode>
                <c:ptCount val="12"/>
                <c:pt idx="0" formatCode="General">
                  <c:v>0</c:v>
                </c:pt>
                <c:pt idx="1">
                  <c:v>9.0612639010758472E-2</c:v>
                </c:pt>
                <c:pt idx="2">
                  <c:v>1.7411131886710281E-2</c:v>
                </c:pt>
                <c:pt idx="3">
                  <c:v>8.0896610191244986E-2</c:v>
                </c:pt>
                <c:pt idx="4">
                  <c:v>0.11228635486850723</c:v>
                </c:pt>
                <c:pt idx="5">
                  <c:v>4.3326922697066693E-2</c:v>
                </c:pt>
                <c:pt idx="6">
                  <c:v>0.28809845501732317</c:v>
                </c:pt>
                <c:pt idx="7">
                  <c:v>1.5586970875811549E-2</c:v>
                </c:pt>
                <c:pt idx="8">
                  <c:v>0.10004268119362854</c:v>
                </c:pt>
                <c:pt idx="9">
                  <c:v>0.11951245879141813</c:v>
                </c:pt>
                <c:pt idx="10">
                  <c:v>0.11337488416186611</c:v>
                </c:pt>
                <c:pt idx="11">
                  <c:v>1.8850891305664721E-2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23499190260793E-2"/>
          <c:y val="6.1058512772516532E-2"/>
          <c:w val="0.90139880357594893"/>
          <c:h val="0.901241276468707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1.4632718759144913E-3"/>
                  <c:y val="0.217362446348168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3772775769139482E-3"/>
                  <c:y val="9.464345796226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6886387884568668E-3"/>
                  <c:y val="-2.257113015948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730536463300433E-16"/>
                  <c:y val="0.22266396942983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80" b="1" i="0" baseline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GRAFICAS!$I$3:$I$13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GRAFICAS!$J$3:$J$13</c:f>
              <c:numCache>
                <c:formatCode>0%</c:formatCode>
                <c:ptCount val="11"/>
                <c:pt idx="0">
                  <c:v>0.24817547670089413</c:v>
                </c:pt>
                <c:pt idx="1">
                  <c:v>0.60233618374980646</c:v>
                </c:pt>
                <c:pt idx="2">
                  <c:v>0.12770224859777013</c:v>
                </c:pt>
                <c:pt idx="3">
                  <c:v>2.9014896387076217E-2</c:v>
                </c:pt>
                <c:pt idx="4">
                  <c:v>-0.16878611970808033</c:v>
                </c:pt>
                <c:pt idx="5">
                  <c:v>8.3100678612315626E-3</c:v>
                </c:pt>
                <c:pt idx="6">
                  <c:v>0.15424150356634825</c:v>
                </c:pt>
                <c:pt idx="7">
                  <c:v>-3.9707297425510935E-2</c:v>
                </c:pt>
                <c:pt idx="8">
                  <c:v>0.21417157389466168</c:v>
                </c:pt>
                <c:pt idx="9">
                  <c:v>1.0403076583852089E-2</c:v>
                </c:pt>
                <c:pt idx="10">
                  <c:v>-0.18459207782166809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20535696"/>
        <c:axId val="-120535152"/>
      </c:barChart>
      <c:catAx>
        <c:axId val="-12053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90" baseline="0"/>
            </a:pPr>
            <a:endParaRPr lang="es-CO"/>
          </a:p>
        </c:txPr>
        <c:crossAx val="-120535152"/>
        <c:crosses val="autoZero"/>
        <c:auto val="1"/>
        <c:lblAlgn val="ctr"/>
        <c:lblOffset val="100"/>
        <c:noMultiLvlLbl val="0"/>
      </c:catAx>
      <c:valAx>
        <c:axId val="-1205351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2053569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9525" cap="flat" cmpd="sng" algn="ctr">
          <a:solidFill>
            <a:schemeClr val="accent3">
              <a:shade val="95000"/>
              <a:satMod val="105000"/>
            </a:schemeClr>
          </a:solidFill>
          <a:prstDash val="solid"/>
        </a:ln>
        <a:effectLst>
          <a:glow rad="228600">
            <a:schemeClr val="accent3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aseline="0">
                <a:solidFill>
                  <a:sysClr val="windowText" lastClr="000000"/>
                </a:solidFill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VARIACION 2012 -2013</a:t>
            </a:r>
          </a:p>
        </c:rich>
      </c:tx>
      <c:layout>
        <c:manualLayout>
          <c:xMode val="edge"/>
          <c:yMode val="edge"/>
          <c:x val="0.34036992573237762"/>
          <c:y val="3.43997248022015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57869782406231"/>
          <c:y val="7.2790359409408187E-2"/>
          <c:w val="0.79315959698586069"/>
          <c:h val="0.71199954494852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'PAX REGULAR NACIONAL  II SEM'!$G$69:$G$70</c:f>
              <c:strCache>
                <c:ptCount val="2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974588938714496E-2"/>
                  <c:y val="0.15823873409012726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2974588938714496E-2"/>
                  <c:y val="6.87994496044031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579822981768536E-2"/>
                  <c:y val="-2.06398348813209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316890881913304E-2"/>
                  <c:y val="-7.2239422084623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30%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133034379671152E-2"/>
                  <c:y val="-3.4399724802201583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REGULAR NACIONAL  II SEM'!$F$71:$F$75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II SEM'!$G$71:$G$75</c:f>
              <c:numCache>
                <c:formatCode>#,##0</c:formatCode>
                <c:ptCount val="5"/>
                <c:pt idx="0">
                  <c:v>37491</c:v>
                </c:pt>
                <c:pt idx="1">
                  <c:v>9062</c:v>
                </c:pt>
                <c:pt idx="2">
                  <c:v>16839</c:v>
                </c:pt>
                <c:pt idx="3">
                  <c:v>13115</c:v>
                </c:pt>
                <c:pt idx="4">
                  <c:v>17059</c:v>
                </c:pt>
              </c:numCache>
            </c:numRef>
          </c:val>
        </c:ser>
        <c:ser>
          <c:idx val="1"/>
          <c:order val="1"/>
          <c:tx>
            <c:strRef>
              <c:f>'PAX REGULAR NACIONAL  II SEM'!$H$69:$H$70</c:f>
              <c:strCache>
                <c:ptCount val="2"/>
                <c:pt idx="0">
                  <c:v>2013</c:v>
                </c:pt>
              </c:strCache>
            </c:strRef>
          </c:tx>
          <c:invertIfNegative val="0"/>
          <c:cat>
            <c:strRef>
              <c:f>'PAX REGULAR NACIONAL  II SEM'!$F$71:$F$75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II SEM'!$H$71:$H$75</c:f>
              <c:numCache>
                <c:formatCode>#,##0</c:formatCode>
                <c:ptCount val="5"/>
                <c:pt idx="0">
                  <c:v>38988</c:v>
                </c:pt>
                <c:pt idx="1">
                  <c:v>10071</c:v>
                </c:pt>
                <c:pt idx="2">
                  <c:v>16592</c:v>
                </c:pt>
                <c:pt idx="3">
                  <c:v>17048</c:v>
                </c:pt>
                <c:pt idx="4">
                  <c:v>14696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0530800"/>
        <c:axId val="-120534064"/>
        <c:axId val="0"/>
      </c:bar3DChart>
      <c:catAx>
        <c:axId val="-120530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0534064"/>
        <c:crosses val="autoZero"/>
        <c:auto val="1"/>
        <c:lblAlgn val="ctr"/>
        <c:lblOffset val="100"/>
        <c:noMultiLvlLbl val="0"/>
      </c:catAx>
      <c:valAx>
        <c:axId val="-120534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MILES  $</a:t>
                </a:r>
              </a:p>
            </c:rich>
          </c:tx>
          <c:layout>
            <c:manualLayout>
              <c:xMode val="edge"/>
              <c:yMode val="edge"/>
              <c:x val="2.752722038777411E-2"/>
              <c:y val="0.24026284640116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-1205308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 baseline="0">
                <a:solidFill>
                  <a:sysClr val="windowText" lastClr="000000"/>
                </a:solidFill>
                <a:latin typeface="Calibri" pitchFamily="34" charset="0"/>
              </a:defRPr>
            </a:pPr>
            <a:endParaRPr lang="es-CO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>
                <a:solidFill>
                  <a:sysClr val="windowText" lastClr="000000"/>
                </a:solidFill>
              </a:rPr>
              <a:t>COSTOS DE OPERACION REPRESENTATIVOS 2013</a:t>
            </a:r>
          </a:p>
        </c:rich>
      </c:tx>
      <c:overlay val="1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02620545073388E-2"/>
          <c:y val="0.12489426523297491"/>
          <c:w val="0.83833333333333337"/>
          <c:h val="0.80435169592240274"/>
        </c:manualLayout>
      </c:layout>
      <c:pie3DChart>
        <c:varyColors val="1"/>
        <c:ser>
          <c:idx val="0"/>
          <c:order val="0"/>
          <c:tx>
            <c:strRef>
              <c:f>'PAX REGULAR NACIONAL  II SEM'!$G$92:$G$93</c:f>
              <c:strCache>
                <c:ptCount val="2"/>
                <c:pt idx="0">
                  <c:v>2013</c:v>
                </c:pt>
              </c:strCache>
            </c:strRef>
          </c:tx>
          <c:dLbls>
            <c:dLbl>
              <c:idx val="1"/>
              <c:layout>
                <c:manualLayout>
                  <c:x val="-1.6423087002096437E-2"/>
                  <c:y val="-0.187252240143369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204716981132075"/>
                  <c:y val="-0.11960752688172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358005765199161"/>
                  <c:y val="8.3800851254480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024109014675056E-2"/>
                  <c:y val="5.35463709677419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'PAX REGULAR NACIONAL  II SEM'!$F$94:$F$98</c:f>
              <c:strCache>
                <c:ptCount val="5"/>
                <c:pt idx="0">
                  <c:v>Combustible </c:v>
                </c:pt>
                <c:pt idx="1">
                  <c:v>Arriendo </c:v>
                </c:pt>
                <c:pt idx="2">
                  <c:v>Mantenimiento </c:v>
                </c:pt>
                <c:pt idx="3">
                  <c:v>Administración </c:v>
                </c:pt>
                <c:pt idx="4">
                  <c:v>Servicios Aeronaúticos </c:v>
                </c:pt>
              </c:strCache>
            </c:strRef>
          </c:cat>
          <c:val>
            <c:numRef>
              <c:f>'PAX REGULAR NACIONAL  II SEM'!$G$94:$G$98</c:f>
              <c:numCache>
                <c:formatCode>0.00%</c:formatCode>
                <c:ptCount val="5"/>
                <c:pt idx="0">
                  <c:v>0.29193130300988546</c:v>
                </c:pt>
                <c:pt idx="1">
                  <c:v>0.12765197966140543</c:v>
                </c:pt>
                <c:pt idx="2">
                  <c:v>0.12423426110941023</c:v>
                </c:pt>
                <c:pt idx="3">
                  <c:v>0.11004345824394296</c:v>
                </c:pt>
                <c:pt idx="4">
                  <c:v>7.5407726604229799E-2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6159844</xdr:colOff>
      <xdr:row>10</xdr:row>
      <xdr:rowOff>228415</xdr:rowOff>
    </xdr:from>
    <xdr:ext cx="184730" cy="937629"/>
    <xdr:sp macro="" textlink="">
      <xdr:nvSpPr>
        <xdr:cNvPr id="2" name="1 Rectángulo"/>
        <xdr:cNvSpPr/>
      </xdr:nvSpPr>
      <xdr:spPr>
        <a:xfrm>
          <a:off x="6952324" y="241535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0</xdr:rowOff>
    </xdr:from>
    <xdr:to>
      <xdr:col>11</xdr:col>
      <xdr:colOff>0</xdr:colOff>
      <xdr:row>13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9524</xdr:colOff>
      <xdr:row>45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1</xdr:row>
      <xdr:rowOff>0</xdr:rowOff>
    </xdr:from>
    <xdr:to>
      <xdr:col>14</xdr:col>
      <xdr:colOff>1057275</xdr:colOff>
      <xdr:row>23</xdr:row>
      <xdr:rowOff>171451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65</xdr:row>
      <xdr:rowOff>110490</xdr:rowOff>
    </xdr:from>
    <xdr:to>
      <xdr:col>13</xdr:col>
      <xdr:colOff>0</xdr:colOff>
      <xdr:row>85</xdr:row>
      <xdr:rowOff>15240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86</xdr:row>
      <xdr:rowOff>175260</xdr:rowOff>
    </xdr:from>
    <xdr:to>
      <xdr:col>13</xdr:col>
      <xdr:colOff>0</xdr:colOff>
      <xdr:row>110</xdr:row>
      <xdr:rowOff>173940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4.25"/>
  <cols>
    <col min="2" max="2" width="101.5" customWidth="1"/>
  </cols>
  <sheetData>
    <row r="1" spans="1:2" ht="25.15" customHeight="1" thickBot="1">
      <c r="A1" s="280" t="s">
        <v>78</v>
      </c>
      <c r="B1" s="281"/>
    </row>
    <row r="2" spans="1:2" ht="25.15" customHeight="1" thickBot="1">
      <c r="A2" s="1"/>
      <c r="B2" s="2"/>
    </row>
    <row r="3" spans="1:2" ht="25.15" customHeight="1" thickBot="1">
      <c r="A3" s="278" t="s">
        <v>337</v>
      </c>
      <c r="B3" s="279"/>
    </row>
    <row r="4" spans="1:2" ht="25.15" customHeight="1" thickBot="1">
      <c r="A4" s="1"/>
      <c r="B4" s="1"/>
    </row>
    <row r="5" spans="1:2" ht="25.15" customHeight="1">
      <c r="A5" s="96" t="s">
        <v>76</v>
      </c>
      <c r="B5" s="96" t="s">
        <v>77</v>
      </c>
    </row>
    <row r="6" spans="1:2" ht="25.15" customHeight="1">
      <c r="A6" s="3">
        <v>1</v>
      </c>
      <c r="B6" s="4" t="s">
        <v>116</v>
      </c>
    </row>
    <row r="7" spans="1:2" ht="25.15" customHeight="1">
      <c r="A7" s="3">
        <v>2</v>
      </c>
      <c r="B7" s="4" t="s">
        <v>117</v>
      </c>
    </row>
    <row r="8" spans="1:2" ht="27" customHeight="1">
      <c r="A8" s="3">
        <v>3</v>
      </c>
      <c r="B8" s="95" t="s">
        <v>296</v>
      </c>
    </row>
    <row r="9" spans="1:2" ht="25.15" customHeight="1">
      <c r="A9" s="3">
        <v>5</v>
      </c>
      <c r="B9" s="95" t="s">
        <v>297</v>
      </c>
    </row>
    <row r="10" spans="1:2" ht="25.15" customHeight="1">
      <c r="A10" s="3">
        <v>7</v>
      </c>
      <c r="B10" s="95" t="s">
        <v>298</v>
      </c>
    </row>
    <row r="11" spans="1:2" ht="25.15" customHeight="1">
      <c r="A11" s="3">
        <v>9</v>
      </c>
      <c r="B11" s="95" t="s">
        <v>299</v>
      </c>
    </row>
    <row r="12" spans="1:2" ht="25.15" customHeight="1">
      <c r="A12" s="3">
        <v>11</v>
      </c>
      <c r="B12" s="95" t="s">
        <v>300</v>
      </c>
    </row>
    <row r="13" spans="1:2" ht="25.15" customHeight="1">
      <c r="A13" s="3">
        <v>13</v>
      </c>
      <c r="B13" s="95" t="s">
        <v>301</v>
      </c>
    </row>
    <row r="14" spans="1:2" ht="25.15" customHeight="1">
      <c r="A14" s="3">
        <v>15</v>
      </c>
      <c r="B14" s="95" t="s">
        <v>302</v>
      </c>
    </row>
    <row r="15" spans="1:2" ht="25.15" customHeight="1">
      <c r="A15" s="3">
        <v>17</v>
      </c>
      <c r="B15" s="95" t="s">
        <v>303</v>
      </c>
    </row>
    <row r="16" spans="1:2" ht="25.15" customHeight="1">
      <c r="A16" s="3">
        <v>18</v>
      </c>
      <c r="B16" s="95" t="s">
        <v>304</v>
      </c>
    </row>
  </sheetData>
  <mergeCells count="2">
    <mergeCell ref="A3:B3"/>
    <mergeCell ref="A1:B1"/>
  </mergeCells>
  <hyperlinks>
    <hyperlink ref="A1" location="'TRONCAL X EQUIPO I SEM'!A1" display="C O N T E N I D O"/>
    <hyperlink ref="B6" location="'EMPRESAS - TIPO AERONAVE'!A1" display="RELACION EMPRESAS - TIPO AERONAVE"/>
    <hyperlink ref="B7" location="COBERTURA!A1" display="COBERTURA"/>
    <hyperlink ref="A1:B1" location="'PAX REGULAR NACIONAL  I SEM'!A1" display="C O N T E N I D O"/>
    <hyperlink ref="B8" location="'PAX REGULAR NACIONAL  I SEM'!A1" display="EMPRESAS DE TRANSPORTE AÉREO PASAJEROS REGULAR NACIONAL  I SEMESTRE"/>
    <hyperlink ref="B9" location="'PAX-  EXTRAN I SEM '!A1" display="EMPRESAS DE TRANSPORTE AÉREO PASAJEROS REGULAR INTERNACIONAL  I SEMESTRE "/>
    <hyperlink ref="B10" location="'CARGA -EXTRANJERA I SEM'!A1" display="EMPRESAS DE TRANSPORTE AÉREO CARGA INTERNACIONAL  I  SEMESTRE "/>
    <hyperlink ref="B11" location="'CARGA NAL  I SEM 2013'!A1" display="EMPRESAS DE TRANSPORTE AÉREO  CARGA I SEMESTRE"/>
    <hyperlink ref="B12" location="'COMERC. REGIONAL I SEM'!A1" display="EMPRESAS DE TRANSPORTE AÉREO  COMERCIAL REGIONAL  I SEMESTRE "/>
    <hyperlink ref="B13" location="'AEROTAXIS I SEM'!A1" display="EMPRESAS DE TRANSPORTE AÉREO - AEROTAXIS  I SEMESTRE"/>
    <hyperlink ref="B14" location="'TRABAJ AEREOS ESPEC I SEM '!A1" display="TRABAJOS AEREOS ESPECIALES I SEMESTRE"/>
    <hyperlink ref="B15" location="'AVIACION AGRICOLA  I SEM 2013'!A1" display="TRABAJOS AEREOS ESPECIALES  - AVIACION AGRICOLA  - I SEMESTRE"/>
    <hyperlink ref="B16" location="'ESPECIAL DE CARGA 2013'!A1" display="ESPECIAL DE CARGA  - I SEMESTR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selection activeCell="E49" sqref="E49"/>
    </sheetView>
  </sheetViews>
  <sheetFormatPr baseColWidth="10" defaultColWidth="10.8984375" defaultRowHeight="15"/>
  <cols>
    <col min="1" max="1" width="19.69921875" style="30" customWidth="1"/>
    <col min="2" max="3" width="10.796875" style="30" bestFit="1" customWidth="1"/>
    <col min="4" max="4" width="10.59765625" style="30" bestFit="1" customWidth="1"/>
    <col min="5" max="5" width="11" style="30" customWidth="1"/>
    <col min="6" max="6" width="10.8984375" style="30" bestFit="1" customWidth="1"/>
    <col min="7" max="7" width="12.296875" style="30" customWidth="1"/>
    <col min="8" max="8" width="10.09765625" style="30" bestFit="1" customWidth="1"/>
    <col min="9" max="9" width="10.5" style="30" bestFit="1" customWidth="1"/>
    <col min="10" max="10" width="11.59765625" style="30" bestFit="1" customWidth="1"/>
    <col min="11" max="11" width="12.296875" style="30" bestFit="1" customWidth="1"/>
    <col min="12" max="12" width="10.69921875" style="30" bestFit="1" customWidth="1"/>
    <col min="13" max="13" width="10.59765625" style="30" bestFit="1" customWidth="1"/>
    <col min="14" max="14" width="11.5" style="30" bestFit="1" customWidth="1"/>
    <col min="15" max="15" width="11" style="30" bestFit="1" customWidth="1"/>
    <col min="16" max="16" width="10.59765625" style="30" bestFit="1" customWidth="1"/>
    <col min="17" max="17" width="10.09765625" style="30" bestFit="1" customWidth="1"/>
    <col min="18" max="18" width="10.8984375" style="30" bestFit="1" customWidth="1"/>
    <col min="19" max="19" width="10.5" style="5" bestFit="1" customWidth="1"/>
    <col min="20" max="20" width="9.09765625" style="5" bestFit="1" customWidth="1"/>
    <col min="21" max="22" width="8.796875" style="5" bestFit="1" customWidth="1"/>
    <col min="23" max="23" width="8.8984375" style="5" bestFit="1" customWidth="1"/>
    <col min="24" max="25" width="10.09765625" style="5" bestFit="1" customWidth="1"/>
    <col min="26" max="26" width="11" style="5" bestFit="1" customWidth="1"/>
    <col min="27" max="27" width="10.296875" style="5" bestFit="1" customWidth="1"/>
    <col min="28" max="28" width="11.09765625" style="5" bestFit="1" customWidth="1"/>
    <col min="29" max="29" width="9.5" style="5" bestFit="1" customWidth="1"/>
    <col min="30" max="30" width="10.59765625" style="5" bestFit="1" customWidth="1"/>
    <col min="31" max="31" width="11" style="5" bestFit="1" customWidth="1"/>
    <col min="32" max="33" width="10.8984375" style="5" bestFit="1" customWidth="1"/>
    <col min="34" max="34" width="10.69921875" style="5" bestFit="1" customWidth="1"/>
    <col min="35" max="35" width="11.796875" style="5" bestFit="1" customWidth="1"/>
    <col min="36" max="36" width="8.59765625" style="5" bestFit="1" customWidth="1"/>
    <col min="37" max="37" width="10.09765625" style="5" bestFit="1" customWidth="1"/>
    <col min="38" max="38" width="8.59765625" style="5" bestFit="1" customWidth="1"/>
    <col min="39" max="16384" width="10.8984375" style="5"/>
  </cols>
  <sheetData>
    <row r="1" spans="1:38">
      <c r="A1" s="161" t="s">
        <v>347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8" ht="15.75" thickBo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1:38" s="35" customFormat="1" ht="51.75" thickBot="1">
      <c r="A3" s="163" t="s">
        <v>199</v>
      </c>
      <c r="B3" s="163" t="s">
        <v>187</v>
      </c>
      <c r="C3" s="163" t="s">
        <v>189</v>
      </c>
      <c r="D3" s="163" t="s">
        <v>491</v>
      </c>
      <c r="E3" s="163" t="s">
        <v>190</v>
      </c>
      <c r="F3" s="163" t="s">
        <v>188</v>
      </c>
      <c r="G3" s="163" t="s">
        <v>492</v>
      </c>
      <c r="H3" s="163" t="s">
        <v>191</v>
      </c>
      <c r="I3" s="163" t="s">
        <v>236</v>
      </c>
      <c r="J3" s="163" t="s">
        <v>191</v>
      </c>
      <c r="K3" s="163" t="s">
        <v>193</v>
      </c>
      <c r="L3" s="163" t="s">
        <v>193</v>
      </c>
      <c r="M3" s="163" t="s">
        <v>195</v>
      </c>
      <c r="N3" s="163" t="s">
        <v>493</v>
      </c>
      <c r="O3" s="163" t="s">
        <v>196</v>
      </c>
      <c r="P3" s="163" t="s">
        <v>494</v>
      </c>
      <c r="Q3" s="163" t="s">
        <v>271</v>
      </c>
      <c r="R3" s="163" t="s">
        <v>495</v>
      </c>
      <c r="S3" s="163" t="s">
        <v>197</v>
      </c>
      <c r="T3" s="163" t="s">
        <v>496</v>
      </c>
      <c r="U3" s="163" t="s">
        <v>497</v>
      </c>
      <c r="V3" s="163" t="s">
        <v>498</v>
      </c>
      <c r="W3" s="163" t="s">
        <v>187</v>
      </c>
      <c r="X3" s="163" t="s">
        <v>276</v>
      </c>
      <c r="Y3" s="163" t="s">
        <v>253</v>
      </c>
      <c r="Z3" s="163" t="s">
        <v>327</v>
      </c>
      <c r="AA3" s="163" t="s">
        <v>448</v>
      </c>
      <c r="AB3" s="163" t="s">
        <v>188</v>
      </c>
      <c r="AC3" s="163" t="s">
        <v>191</v>
      </c>
      <c r="AD3" s="163" t="s">
        <v>499</v>
      </c>
      <c r="AE3" s="163" t="s">
        <v>500</v>
      </c>
      <c r="AF3" s="163" t="s">
        <v>236</v>
      </c>
      <c r="AG3" s="163" t="s">
        <v>501</v>
      </c>
      <c r="AH3" s="163" t="s">
        <v>502</v>
      </c>
      <c r="AI3" s="163" t="s">
        <v>503</v>
      </c>
      <c r="AJ3" s="163" t="s">
        <v>504</v>
      </c>
      <c r="AK3" s="163" t="s">
        <v>505</v>
      </c>
      <c r="AL3" s="163" t="s">
        <v>448</v>
      </c>
    </row>
    <row r="4" spans="1:38" s="36" customFormat="1" ht="19.899999999999999" customHeight="1" thickBot="1">
      <c r="A4" s="164" t="s">
        <v>148</v>
      </c>
      <c r="B4" s="164" t="s">
        <v>26</v>
      </c>
      <c r="C4" s="164" t="s">
        <v>35</v>
      </c>
      <c r="D4" s="164" t="s">
        <v>34</v>
      </c>
      <c r="E4" s="164" t="s">
        <v>145</v>
      </c>
      <c r="F4" s="164" t="s">
        <v>380</v>
      </c>
      <c r="G4" s="164" t="s">
        <v>40</v>
      </c>
      <c r="H4" s="164" t="s">
        <v>15</v>
      </c>
      <c r="I4" s="164" t="s">
        <v>3</v>
      </c>
      <c r="J4" s="164" t="s">
        <v>16</v>
      </c>
      <c r="K4" s="164" t="s">
        <v>119</v>
      </c>
      <c r="L4" s="164" t="s">
        <v>2</v>
      </c>
      <c r="M4" s="164" t="s">
        <v>402</v>
      </c>
      <c r="N4" s="164" t="s">
        <v>27</v>
      </c>
      <c r="O4" s="164" t="s">
        <v>17</v>
      </c>
      <c r="P4" s="164" t="s">
        <v>22</v>
      </c>
      <c r="Q4" s="164" t="s">
        <v>270</v>
      </c>
      <c r="R4" s="164" t="s">
        <v>23</v>
      </c>
      <c r="S4" s="164" t="s">
        <v>39</v>
      </c>
      <c r="T4" s="164" t="s">
        <v>32</v>
      </c>
      <c r="U4" s="164" t="s">
        <v>36</v>
      </c>
      <c r="V4" s="164" t="s">
        <v>44</v>
      </c>
      <c r="W4" s="164" t="s">
        <v>33</v>
      </c>
      <c r="X4" s="164" t="s">
        <v>442</v>
      </c>
      <c r="Y4" s="164" t="s">
        <v>443</v>
      </c>
      <c r="Z4" s="164" t="s">
        <v>21</v>
      </c>
      <c r="AA4" s="164" t="s">
        <v>447</v>
      </c>
      <c r="AB4" s="164" t="s">
        <v>146</v>
      </c>
      <c r="AC4" s="164" t="s">
        <v>45</v>
      </c>
      <c r="AD4" s="164" t="s">
        <v>37</v>
      </c>
      <c r="AE4" s="164" t="s">
        <v>5</v>
      </c>
      <c r="AF4" s="164" t="s">
        <v>453</v>
      </c>
      <c r="AG4" s="164" t="s">
        <v>38</v>
      </c>
      <c r="AH4" s="164" t="s">
        <v>28</v>
      </c>
      <c r="AI4" s="164" t="s">
        <v>29</v>
      </c>
      <c r="AJ4" s="164" t="s">
        <v>30</v>
      </c>
      <c r="AK4" s="164" t="s">
        <v>31</v>
      </c>
      <c r="AL4" s="164" t="s">
        <v>465</v>
      </c>
    </row>
    <row r="5" spans="1:38" ht="19.899999999999999" customHeight="1">
      <c r="A5" s="162" t="s">
        <v>47</v>
      </c>
      <c r="B5" s="245">
        <v>435338</v>
      </c>
      <c r="C5" s="245">
        <v>495100</v>
      </c>
      <c r="D5" s="245">
        <v>574705.14285714284</v>
      </c>
      <c r="E5" s="245">
        <v>415381</v>
      </c>
      <c r="F5" s="245">
        <v>949348</v>
      </c>
      <c r="G5" s="245">
        <v>3761296.6666666665</v>
      </c>
      <c r="H5" s="245">
        <v>1548537</v>
      </c>
      <c r="I5" s="245">
        <v>2330729</v>
      </c>
      <c r="J5" s="245">
        <v>1215076</v>
      </c>
      <c r="K5" s="245">
        <v>1499650</v>
      </c>
      <c r="L5" s="245">
        <v>848642</v>
      </c>
      <c r="M5" s="245">
        <v>259390</v>
      </c>
      <c r="N5" s="245">
        <v>69168.3</v>
      </c>
      <c r="O5" s="245">
        <v>225000</v>
      </c>
      <c r="P5" s="245">
        <v>121250.71428571429</v>
      </c>
      <c r="Q5" s="245">
        <v>251045</v>
      </c>
      <c r="R5" s="245">
        <v>133002.36363636365</v>
      </c>
      <c r="S5" s="245">
        <v>262976</v>
      </c>
      <c r="T5" s="245">
        <v>91942</v>
      </c>
      <c r="U5" s="245">
        <v>318066.66666666669</v>
      </c>
      <c r="V5" s="245">
        <v>224000</v>
      </c>
      <c r="W5" s="245">
        <v>272000</v>
      </c>
      <c r="X5" s="245">
        <v>240000</v>
      </c>
      <c r="Y5" s="245">
        <v>61277</v>
      </c>
      <c r="Z5" s="245">
        <v>287882.5</v>
      </c>
      <c r="AA5" s="245">
        <v>82418</v>
      </c>
      <c r="AB5" s="245">
        <v>949383</v>
      </c>
      <c r="AC5" s="245">
        <v>1575503</v>
      </c>
      <c r="AD5" s="245">
        <v>369867</v>
      </c>
      <c r="AE5" s="245">
        <v>2060488</v>
      </c>
      <c r="AF5" s="245">
        <v>5872875</v>
      </c>
      <c r="AG5" s="245">
        <v>3460155</v>
      </c>
      <c r="AH5" s="245">
        <v>104846.33333333333</v>
      </c>
      <c r="AI5" s="245">
        <v>243012.6</v>
      </c>
      <c r="AJ5" s="245">
        <v>107104</v>
      </c>
      <c r="AK5" s="245">
        <v>280455.54545454547</v>
      </c>
      <c r="AL5" s="246">
        <v>51342</v>
      </c>
    </row>
    <row r="6" spans="1:38" ht="19.899999999999999" customHeight="1">
      <c r="A6" s="44" t="s">
        <v>49</v>
      </c>
      <c r="B6" s="244">
        <v>266900</v>
      </c>
      <c r="C6" s="244">
        <v>165300</v>
      </c>
      <c r="D6" s="244">
        <v>280170.14285714284</v>
      </c>
      <c r="E6" s="244">
        <v>156911</v>
      </c>
      <c r="F6" s="244">
        <v>504486</v>
      </c>
      <c r="G6" s="244">
        <v>338495</v>
      </c>
      <c r="H6" s="244">
        <v>559178</v>
      </c>
      <c r="I6" s="244">
        <v>360778</v>
      </c>
      <c r="J6" s="244">
        <v>559178</v>
      </c>
      <c r="K6" s="244">
        <v>192281</v>
      </c>
      <c r="L6" s="244">
        <v>52950</v>
      </c>
      <c r="M6" s="244">
        <v>30585</v>
      </c>
      <c r="N6" s="244">
        <v>39115.4</v>
      </c>
      <c r="O6" s="244">
        <v>1000</v>
      </c>
      <c r="P6" s="244">
        <v>69014.71428571429</v>
      </c>
      <c r="Q6" s="244">
        <v>0</v>
      </c>
      <c r="R6" s="244">
        <v>49129.454545454544</v>
      </c>
      <c r="S6" s="244">
        <v>42401</v>
      </c>
      <c r="T6" s="244">
        <v>115671</v>
      </c>
      <c r="U6" s="244">
        <v>141749</v>
      </c>
      <c r="V6" s="244">
        <v>145118</v>
      </c>
      <c r="W6" s="244">
        <v>86000</v>
      </c>
      <c r="X6" s="244">
        <v>125000</v>
      </c>
      <c r="Y6" s="244">
        <v>26475</v>
      </c>
      <c r="Z6" s="244">
        <v>183867.5</v>
      </c>
      <c r="AA6" s="244">
        <v>4913</v>
      </c>
      <c r="AB6" s="244">
        <v>504505</v>
      </c>
      <c r="AC6" s="244">
        <v>559178</v>
      </c>
      <c r="AD6" s="244">
        <v>141497.5</v>
      </c>
      <c r="AE6" s="244">
        <v>596976</v>
      </c>
      <c r="AF6" s="244">
        <v>867340</v>
      </c>
      <c r="AG6" s="244">
        <v>1090944</v>
      </c>
      <c r="AH6" s="244">
        <v>86557</v>
      </c>
      <c r="AI6" s="244">
        <v>119358.2</v>
      </c>
      <c r="AJ6" s="244">
        <v>102367.66666666667</v>
      </c>
      <c r="AK6" s="244">
        <v>84047</v>
      </c>
      <c r="AL6" s="247">
        <v>1165</v>
      </c>
    </row>
    <row r="7" spans="1:38" ht="19.899999999999999" customHeight="1">
      <c r="A7" s="44" t="s">
        <v>50</v>
      </c>
      <c r="B7" s="244">
        <v>25000</v>
      </c>
      <c r="C7" s="244">
        <v>113600</v>
      </c>
      <c r="D7" s="244">
        <v>42379.285714285717</v>
      </c>
      <c r="E7" s="244">
        <v>4366</v>
      </c>
      <c r="F7" s="244">
        <v>14336</v>
      </c>
      <c r="G7" s="244">
        <v>321742.33333333331</v>
      </c>
      <c r="H7" s="244">
        <v>99351</v>
      </c>
      <c r="I7" s="244">
        <v>533333</v>
      </c>
      <c r="J7" s="244">
        <v>99351</v>
      </c>
      <c r="K7" s="244">
        <v>132259</v>
      </c>
      <c r="L7" s="244">
        <v>66747</v>
      </c>
      <c r="M7" s="244">
        <v>57013</v>
      </c>
      <c r="N7" s="244">
        <v>31119.7</v>
      </c>
      <c r="O7" s="244">
        <v>27000</v>
      </c>
      <c r="P7" s="244">
        <v>43288.142857142855</v>
      </c>
      <c r="Q7" s="244">
        <v>43039</v>
      </c>
      <c r="R7" s="244">
        <v>32882.090909090912</v>
      </c>
      <c r="S7" s="244">
        <v>30325.5</v>
      </c>
      <c r="T7" s="244">
        <v>40192</v>
      </c>
      <c r="U7" s="244">
        <v>54561</v>
      </c>
      <c r="V7" s="244">
        <v>76613.5</v>
      </c>
      <c r="W7" s="244">
        <v>10891</v>
      </c>
      <c r="X7" s="244">
        <v>35920</v>
      </c>
      <c r="Y7" s="244">
        <v>10679</v>
      </c>
      <c r="Z7" s="244">
        <v>63803</v>
      </c>
      <c r="AA7" s="244">
        <v>70481</v>
      </c>
      <c r="AB7" s="244">
        <v>14336</v>
      </c>
      <c r="AC7" s="244">
        <v>99351</v>
      </c>
      <c r="AD7" s="244">
        <v>35965.5</v>
      </c>
      <c r="AE7" s="244">
        <v>104564</v>
      </c>
      <c r="AF7" s="244">
        <v>1495021</v>
      </c>
      <c r="AG7" s="244">
        <v>79158</v>
      </c>
      <c r="AH7" s="244">
        <v>62774.333333333336</v>
      </c>
      <c r="AI7" s="244">
        <v>51395.1</v>
      </c>
      <c r="AJ7" s="244">
        <v>66163.333333333328</v>
      </c>
      <c r="AK7" s="244">
        <v>41970.63636363636</v>
      </c>
      <c r="AL7" s="247">
        <v>276</v>
      </c>
    </row>
    <row r="8" spans="1:38" ht="19.899999999999999" customHeight="1">
      <c r="A8" s="44" t="s">
        <v>51</v>
      </c>
      <c r="B8" s="244">
        <v>287900</v>
      </c>
      <c r="C8" s="244">
        <v>951300</v>
      </c>
      <c r="D8" s="244">
        <v>578492.14285714284</v>
      </c>
      <c r="E8" s="244">
        <v>777867</v>
      </c>
      <c r="F8" s="244">
        <v>121837</v>
      </c>
      <c r="G8" s="244">
        <v>3080463.6666666665</v>
      </c>
      <c r="H8" s="244">
        <v>1960306</v>
      </c>
      <c r="I8" s="244">
        <v>2648183</v>
      </c>
      <c r="J8" s="244">
        <v>3842352</v>
      </c>
      <c r="K8" s="244">
        <v>88247</v>
      </c>
      <c r="L8" s="244">
        <v>787227</v>
      </c>
      <c r="M8" s="244">
        <v>300736</v>
      </c>
      <c r="N8" s="244">
        <v>194720.3</v>
      </c>
      <c r="O8" s="244">
        <v>183000</v>
      </c>
      <c r="P8" s="244">
        <v>259068.14285714287</v>
      </c>
      <c r="Q8" s="244">
        <v>0</v>
      </c>
      <c r="R8" s="244">
        <v>179169.72727272726</v>
      </c>
      <c r="S8" s="244">
        <v>265310.5</v>
      </c>
      <c r="T8" s="244">
        <v>287837.5</v>
      </c>
      <c r="U8" s="244">
        <v>437544.33333333331</v>
      </c>
      <c r="V8" s="244">
        <v>192647</v>
      </c>
      <c r="W8" s="244">
        <v>186000</v>
      </c>
      <c r="X8" s="244">
        <v>125432</v>
      </c>
      <c r="Y8" s="244">
        <v>49999</v>
      </c>
      <c r="Z8" s="244">
        <v>483495</v>
      </c>
      <c r="AA8" s="244">
        <v>900579</v>
      </c>
      <c r="AB8" s="244">
        <v>121842</v>
      </c>
      <c r="AC8" s="244">
        <v>2861923</v>
      </c>
      <c r="AD8" s="244">
        <v>274856</v>
      </c>
      <c r="AE8" s="244">
        <v>960943</v>
      </c>
      <c r="AF8" s="244">
        <v>7601730</v>
      </c>
      <c r="AG8" s="244">
        <v>4822097.5</v>
      </c>
      <c r="AH8" s="244">
        <v>85924.333333333328</v>
      </c>
      <c r="AI8" s="244">
        <v>343034.7</v>
      </c>
      <c r="AJ8" s="244">
        <v>116157.33333333333</v>
      </c>
      <c r="AK8" s="244">
        <v>190074.54545454544</v>
      </c>
      <c r="AL8" s="247">
        <v>0</v>
      </c>
    </row>
    <row r="9" spans="1:38" ht="19.899999999999999" customHeight="1">
      <c r="A9" s="44" t="s">
        <v>52</v>
      </c>
      <c r="B9" s="244">
        <v>0</v>
      </c>
      <c r="C9" s="244">
        <v>29300</v>
      </c>
      <c r="D9" s="244">
        <v>5780.1428571428569</v>
      </c>
      <c r="E9" s="244">
        <v>0</v>
      </c>
      <c r="F9" s="244">
        <v>0</v>
      </c>
      <c r="G9" s="244">
        <v>58065.666666666664</v>
      </c>
      <c r="H9" s="244">
        <v>5074</v>
      </c>
      <c r="I9" s="244">
        <v>185375</v>
      </c>
      <c r="J9" s="244">
        <v>5074</v>
      </c>
      <c r="K9" s="244">
        <v>0</v>
      </c>
      <c r="L9" s="244">
        <v>0</v>
      </c>
      <c r="M9" s="244">
        <v>2603</v>
      </c>
      <c r="N9" s="244">
        <v>2575.4</v>
      </c>
      <c r="O9" s="244">
        <v>18000</v>
      </c>
      <c r="P9" s="244">
        <v>2028.5714285714287</v>
      </c>
      <c r="Q9" s="244">
        <v>0</v>
      </c>
      <c r="R9" s="244">
        <v>3719.6363636363635</v>
      </c>
      <c r="S9" s="244">
        <v>0</v>
      </c>
      <c r="T9" s="244">
        <v>974.5</v>
      </c>
      <c r="U9" s="244">
        <v>24766.666666666668</v>
      </c>
      <c r="V9" s="244">
        <v>24107.5</v>
      </c>
      <c r="W9" s="244">
        <v>0</v>
      </c>
      <c r="X9" s="244">
        <v>0</v>
      </c>
      <c r="Y9" s="244">
        <v>0</v>
      </c>
      <c r="Z9" s="244">
        <v>22350</v>
      </c>
      <c r="AA9" s="244">
        <v>0</v>
      </c>
      <c r="AB9" s="244">
        <v>0</v>
      </c>
      <c r="AC9" s="244">
        <v>5074</v>
      </c>
      <c r="AD9" s="244">
        <v>0</v>
      </c>
      <c r="AE9" s="244">
        <v>54624.5</v>
      </c>
      <c r="AF9" s="244">
        <v>368489</v>
      </c>
      <c r="AG9" s="244">
        <v>2537</v>
      </c>
      <c r="AH9" s="244">
        <v>17113.666666666668</v>
      </c>
      <c r="AI9" s="244">
        <v>15496.5</v>
      </c>
      <c r="AJ9" s="244">
        <v>20134.666666666668</v>
      </c>
      <c r="AK9" s="244">
        <v>14103</v>
      </c>
      <c r="AL9" s="247">
        <v>0</v>
      </c>
    </row>
    <row r="10" spans="1:38" ht="19.899999999999999" customHeight="1">
      <c r="A10" s="44" t="s">
        <v>53</v>
      </c>
      <c r="B10" s="244">
        <v>850000</v>
      </c>
      <c r="C10" s="244">
        <v>473600</v>
      </c>
      <c r="D10" s="244">
        <v>248755.57142857142</v>
      </c>
      <c r="E10" s="244">
        <v>36740</v>
      </c>
      <c r="F10" s="244">
        <v>362962</v>
      </c>
      <c r="G10" s="244">
        <v>1942618.6666666667</v>
      </c>
      <c r="H10" s="244">
        <v>900000</v>
      </c>
      <c r="I10" s="244">
        <v>818727</v>
      </c>
      <c r="J10" s="244">
        <v>1186500</v>
      </c>
      <c r="K10" s="244">
        <v>659375</v>
      </c>
      <c r="L10" s="244">
        <v>680824</v>
      </c>
      <c r="M10" s="244">
        <v>315573</v>
      </c>
      <c r="N10" s="244">
        <v>329038.7</v>
      </c>
      <c r="O10" s="244">
        <v>130000</v>
      </c>
      <c r="P10" s="244">
        <v>386551.28571428574</v>
      </c>
      <c r="Q10" s="244">
        <v>384959</v>
      </c>
      <c r="R10" s="244">
        <v>190835.18181818182</v>
      </c>
      <c r="S10" s="244">
        <v>449024</v>
      </c>
      <c r="T10" s="244">
        <v>886365</v>
      </c>
      <c r="U10" s="244">
        <v>309033.33333333331</v>
      </c>
      <c r="V10" s="244">
        <v>327057.5</v>
      </c>
      <c r="W10" s="244">
        <v>386785</v>
      </c>
      <c r="X10" s="244">
        <v>425756</v>
      </c>
      <c r="Y10" s="244">
        <v>189025</v>
      </c>
      <c r="Z10" s="244">
        <v>1815767</v>
      </c>
      <c r="AA10" s="244">
        <v>65111</v>
      </c>
      <c r="AB10" s="244">
        <v>362976</v>
      </c>
      <c r="AC10" s="244">
        <v>720000</v>
      </c>
      <c r="AD10" s="244">
        <v>376716</v>
      </c>
      <c r="AE10" s="244">
        <v>1110045</v>
      </c>
      <c r="AF10" s="244">
        <v>1890717</v>
      </c>
      <c r="AG10" s="244">
        <v>2177500</v>
      </c>
      <c r="AH10" s="244">
        <v>124288</v>
      </c>
      <c r="AI10" s="244">
        <v>374394</v>
      </c>
      <c r="AJ10" s="244">
        <v>182612.33333333334</v>
      </c>
      <c r="AK10" s="244">
        <v>251706.72727272726</v>
      </c>
      <c r="AL10" s="247">
        <v>46318</v>
      </c>
    </row>
    <row r="11" spans="1:38" ht="19.899999999999999" customHeight="1">
      <c r="A11" s="44" t="s">
        <v>54</v>
      </c>
      <c r="B11" s="244">
        <v>260000</v>
      </c>
      <c r="C11" s="244">
        <v>0</v>
      </c>
      <c r="D11" s="244">
        <v>193304.57142857142</v>
      </c>
      <c r="E11" s="244">
        <v>201850</v>
      </c>
      <c r="F11" s="244">
        <v>0</v>
      </c>
      <c r="G11" s="244">
        <v>162795.33333333334</v>
      </c>
      <c r="H11" s="244">
        <v>0</v>
      </c>
      <c r="I11" s="244">
        <v>2722738</v>
      </c>
      <c r="J11" s="244">
        <v>0</v>
      </c>
      <c r="K11" s="244">
        <v>0</v>
      </c>
      <c r="L11" s="244">
        <v>593642</v>
      </c>
      <c r="M11" s="244">
        <v>54421</v>
      </c>
      <c r="N11" s="244">
        <v>3066.7</v>
      </c>
      <c r="O11" s="244">
        <v>112000</v>
      </c>
      <c r="P11" s="244">
        <v>4618</v>
      </c>
      <c r="Q11" s="244">
        <v>0</v>
      </c>
      <c r="R11" s="244">
        <v>6590.272727272727</v>
      </c>
      <c r="S11" s="244">
        <v>124669</v>
      </c>
      <c r="T11" s="244">
        <v>0</v>
      </c>
      <c r="U11" s="244">
        <v>57898</v>
      </c>
      <c r="V11" s="244">
        <v>212500</v>
      </c>
      <c r="W11" s="244">
        <v>220000</v>
      </c>
      <c r="X11" s="244">
        <v>425000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133852.5</v>
      </c>
      <c r="AE11" s="244">
        <v>1666</v>
      </c>
      <c r="AF11" s="244">
        <v>12647008</v>
      </c>
      <c r="AG11" s="244">
        <v>0</v>
      </c>
      <c r="AH11" s="244">
        <v>0</v>
      </c>
      <c r="AI11" s="244">
        <v>67186.399999999994</v>
      </c>
      <c r="AJ11" s="244">
        <v>0</v>
      </c>
      <c r="AK11" s="244">
        <v>59650</v>
      </c>
      <c r="AL11" s="247">
        <v>0</v>
      </c>
    </row>
    <row r="12" spans="1:38" ht="19.899999999999999" customHeight="1" thickBot="1">
      <c r="A12" s="45" t="s">
        <v>55</v>
      </c>
      <c r="B12" s="244">
        <v>0</v>
      </c>
      <c r="C12" s="244">
        <v>0</v>
      </c>
      <c r="D12" s="244">
        <v>117548.14285714286</v>
      </c>
      <c r="E12" s="244">
        <v>172839</v>
      </c>
      <c r="F12" s="244">
        <v>1574542</v>
      </c>
      <c r="G12" s="244">
        <v>6339121.333333333</v>
      </c>
      <c r="H12" s="244">
        <v>1979731</v>
      </c>
      <c r="I12" s="244">
        <v>1978237</v>
      </c>
      <c r="J12" s="244">
        <v>5160868</v>
      </c>
      <c r="K12" s="244">
        <v>3870702</v>
      </c>
      <c r="L12" s="244">
        <v>0</v>
      </c>
      <c r="M12" s="244">
        <v>0</v>
      </c>
      <c r="N12" s="244">
        <v>8597.2000000000007</v>
      </c>
      <c r="O12" s="244">
        <v>0</v>
      </c>
      <c r="P12" s="244">
        <v>31742</v>
      </c>
      <c r="Q12" s="244">
        <v>0</v>
      </c>
      <c r="R12" s="244">
        <v>9895.545454545454</v>
      </c>
      <c r="S12" s="244">
        <v>0</v>
      </c>
      <c r="T12" s="244">
        <v>73449.5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26661</v>
      </c>
      <c r="AA12" s="244">
        <v>0</v>
      </c>
      <c r="AB12" s="244">
        <v>1574601</v>
      </c>
      <c r="AC12" s="244">
        <v>4905251</v>
      </c>
      <c r="AD12" s="244">
        <v>0</v>
      </c>
      <c r="AE12" s="244">
        <v>673874</v>
      </c>
      <c r="AF12" s="244">
        <v>0</v>
      </c>
      <c r="AG12" s="244">
        <v>7791808.5</v>
      </c>
      <c r="AH12" s="244">
        <v>20000</v>
      </c>
      <c r="AI12" s="244">
        <v>3700</v>
      </c>
      <c r="AJ12" s="244">
        <v>54877.333333333336</v>
      </c>
      <c r="AK12" s="244">
        <v>5916.363636363636</v>
      </c>
      <c r="AL12" s="247">
        <v>0</v>
      </c>
    </row>
    <row r="13" spans="1:38" ht="15.75" thickBot="1">
      <c r="A13" s="132" t="s">
        <v>59</v>
      </c>
      <c r="B13" s="223">
        <f>SUM(B5:B12)</f>
        <v>2125138</v>
      </c>
      <c r="C13" s="223">
        <f t="shared" ref="C13" si="0">SUM(C5:C12)</f>
        <v>2228200</v>
      </c>
      <c r="D13" s="223">
        <f t="shared" ref="D13" si="1">SUM(D5:D12)</f>
        <v>2041135.1428571427</v>
      </c>
      <c r="E13" s="223">
        <f t="shared" ref="E13" si="2">SUM(E5:E12)</f>
        <v>1765954</v>
      </c>
      <c r="F13" s="223">
        <f t="shared" ref="F13" si="3">SUM(F5:F12)</f>
        <v>3527511</v>
      </c>
      <c r="G13" s="223">
        <f t="shared" ref="G13" si="4">SUM(G5:G12)</f>
        <v>16004598.666666668</v>
      </c>
      <c r="H13" s="223">
        <f t="shared" ref="H13" si="5">SUM(H5:H12)</f>
        <v>7052177</v>
      </c>
      <c r="I13" s="223">
        <f t="shared" ref="I13" si="6">SUM(I5:I12)</f>
        <v>11578100</v>
      </c>
      <c r="J13" s="223">
        <f t="shared" ref="J13" si="7">SUM(J5:J12)</f>
        <v>12068399</v>
      </c>
      <c r="K13" s="223">
        <f t="shared" ref="K13" si="8">SUM(K5:K12)</f>
        <v>6442514</v>
      </c>
      <c r="L13" s="223">
        <f t="shared" ref="L13" si="9">SUM(L5:L12)</f>
        <v>3030032</v>
      </c>
      <c r="M13" s="223">
        <f t="shared" ref="M13" si="10">SUM(M5:M12)</f>
        <v>1020321</v>
      </c>
      <c r="N13" s="223">
        <f t="shared" ref="N13" si="11">SUM(N5:N12)</f>
        <v>677401.7</v>
      </c>
      <c r="O13" s="223">
        <f t="shared" ref="O13" si="12">SUM(O5:O12)</f>
        <v>696000</v>
      </c>
      <c r="P13" s="223">
        <f t="shared" ref="P13" si="13">SUM(P5:P12)</f>
        <v>917561.57142857148</v>
      </c>
      <c r="Q13" s="223">
        <f t="shared" ref="Q13" si="14">SUM(Q5:Q12)</f>
        <v>679043</v>
      </c>
      <c r="R13" s="223">
        <f t="shared" ref="R13" si="15">SUM(R5:R12)</f>
        <v>605224.27272727271</v>
      </c>
      <c r="S13" s="223">
        <f t="shared" ref="S13" si="16">SUM(S5:S12)</f>
        <v>1174706</v>
      </c>
      <c r="T13" s="223">
        <f t="shared" ref="T13" si="17">SUM(T5:T12)</f>
        <v>1496431.5</v>
      </c>
      <c r="U13" s="223">
        <f t="shared" ref="U13" si="18">SUM(U5:U12)</f>
        <v>1343619</v>
      </c>
      <c r="V13" s="223">
        <f t="shared" ref="V13" si="19">SUM(V5:V12)</f>
        <v>1202043.5</v>
      </c>
      <c r="W13" s="223">
        <f t="shared" ref="W13" si="20">SUM(W5:W12)</f>
        <v>1161676</v>
      </c>
      <c r="X13" s="223">
        <f t="shared" ref="X13" si="21">SUM(X5:X12)</f>
        <v>1377108</v>
      </c>
      <c r="Y13" s="223">
        <f t="shared" ref="Y13" si="22">SUM(Y5:Y12)</f>
        <v>337455</v>
      </c>
      <c r="Z13" s="223">
        <f t="shared" ref="Z13" si="23">SUM(Z5:Z12)</f>
        <v>2883826</v>
      </c>
      <c r="AA13" s="223">
        <f t="shared" ref="AA13" si="24">SUM(AA5:AA12)</f>
        <v>1123502</v>
      </c>
      <c r="AB13" s="223">
        <f t="shared" ref="AB13" si="25">SUM(AB5:AB12)</f>
        <v>3527643</v>
      </c>
      <c r="AC13" s="223">
        <f t="shared" ref="AC13" si="26">SUM(AC5:AC12)</f>
        <v>10726280</v>
      </c>
      <c r="AD13" s="223">
        <f t="shared" ref="AD13" si="27">SUM(AD5:AD12)</f>
        <v>1332754.5</v>
      </c>
      <c r="AE13" s="223">
        <f t="shared" ref="AE13" si="28">SUM(AE5:AE12)</f>
        <v>5563180.5</v>
      </c>
      <c r="AF13" s="223">
        <f t="shared" ref="AF13" si="29">SUM(AF5:AF12)</f>
        <v>30743180</v>
      </c>
      <c r="AG13" s="223">
        <f t="shared" ref="AG13" si="30">SUM(AG5:AG12)</f>
        <v>19424200</v>
      </c>
      <c r="AH13" s="223">
        <f t="shared" ref="AH13" si="31">SUM(AH5:AH12)</f>
        <v>501503.66666666669</v>
      </c>
      <c r="AI13" s="223">
        <f t="shared" ref="AI13" si="32">SUM(AI5:AI12)</f>
        <v>1217577.5</v>
      </c>
      <c r="AJ13" s="223">
        <f t="shared" ref="AJ13" si="33">SUM(AJ5:AJ12)</f>
        <v>649416.66666666674</v>
      </c>
      <c r="AK13" s="223">
        <f t="shared" ref="AK13" si="34">SUM(AK5:AK12)</f>
        <v>927923.81818181823</v>
      </c>
      <c r="AL13" s="226">
        <f t="shared" ref="AL13" si="35">SUM(AL5:AL12)</f>
        <v>99101</v>
      </c>
    </row>
    <row r="14" spans="1:38" ht="19.899999999999999" customHeight="1">
      <c r="A14" s="47" t="s">
        <v>56</v>
      </c>
      <c r="B14" s="244">
        <v>500966</v>
      </c>
      <c r="C14" s="244">
        <v>402550</v>
      </c>
      <c r="D14" s="244">
        <v>885725.85714285716</v>
      </c>
      <c r="E14" s="244">
        <v>361386</v>
      </c>
      <c r="F14" s="244">
        <v>1294747</v>
      </c>
      <c r="G14" s="244">
        <v>3702882</v>
      </c>
      <c r="H14" s="244">
        <v>1777078</v>
      </c>
      <c r="I14" s="244">
        <v>2796161</v>
      </c>
      <c r="J14" s="244">
        <v>1777078</v>
      </c>
      <c r="K14" s="244">
        <v>148209</v>
      </c>
      <c r="L14" s="244">
        <v>539009</v>
      </c>
      <c r="M14" s="244">
        <v>249799</v>
      </c>
      <c r="N14" s="244">
        <v>159681.9</v>
      </c>
      <c r="O14" s="244">
        <v>14000</v>
      </c>
      <c r="P14" s="244">
        <v>202864.42857142858</v>
      </c>
      <c r="Q14" s="244">
        <v>0</v>
      </c>
      <c r="R14" s="244">
        <v>156957.09090909091</v>
      </c>
      <c r="S14" s="244">
        <v>235997</v>
      </c>
      <c r="T14" s="244">
        <v>261632</v>
      </c>
      <c r="U14" s="244">
        <v>180850</v>
      </c>
      <c r="V14" s="244">
        <v>185043</v>
      </c>
      <c r="W14" s="244">
        <v>451000</v>
      </c>
      <c r="X14" s="244">
        <v>233022</v>
      </c>
      <c r="Y14" s="244">
        <v>70376</v>
      </c>
      <c r="Z14" s="244">
        <v>104443.5</v>
      </c>
      <c r="AA14" s="244">
        <v>30087</v>
      </c>
      <c r="AB14" s="244">
        <v>1294795</v>
      </c>
      <c r="AC14" s="244">
        <v>1777078</v>
      </c>
      <c r="AD14" s="244">
        <v>208497</v>
      </c>
      <c r="AE14" s="244">
        <v>706631</v>
      </c>
      <c r="AF14" s="244">
        <v>6431718</v>
      </c>
      <c r="AG14" s="244">
        <v>1587405.5</v>
      </c>
      <c r="AH14" s="244">
        <v>29411.666666666668</v>
      </c>
      <c r="AI14" s="244">
        <v>118108.4</v>
      </c>
      <c r="AJ14" s="244">
        <v>43057</v>
      </c>
      <c r="AK14" s="244">
        <v>100884.63636363637</v>
      </c>
      <c r="AL14" s="247">
        <v>23513</v>
      </c>
    </row>
    <row r="15" spans="1:38" ht="19.899999999999999" customHeight="1">
      <c r="A15" s="44" t="s">
        <v>57</v>
      </c>
      <c r="B15" s="244">
        <v>108000</v>
      </c>
      <c r="C15" s="244">
        <v>0</v>
      </c>
      <c r="D15" s="244">
        <v>362466.14285714284</v>
      </c>
      <c r="E15" s="244">
        <v>2104655</v>
      </c>
      <c r="F15" s="244">
        <v>0</v>
      </c>
      <c r="G15" s="244">
        <v>264242</v>
      </c>
      <c r="H15" s="244">
        <v>0</v>
      </c>
      <c r="I15" s="244">
        <v>0</v>
      </c>
      <c r="J15" s="244">
        <v>0</v>
      </c>
      <c r="K15" s="244">
        <v>12013</v>
      </c>
      <c r="L15" s="244">
        <v>43690</v>
      </c>
      <c r="M15" s="244">
        <v>205789</v>
      </c>
      <c r="N15" s="244">
        <v>16373.3</v>
      </c>
      <c r="O15" s="244">
        <v>7000</v>
      </c>
      <c r="P15" s="244">
        <v>24138.142857142859</v>
      </c>
      <c r="Q15" s="244">
        <v>0</v>
      </c>
      <c r="R15" s="244">
        <v>32589.545454545456</v>
      </c>
      <c r="S15" s="244">
        <v>36000</v>
      </c>
      <c r="T15" s="244">
        <v>51973.5</v>
      </c>
      <c r="U15" s="244">
        <v>18889</v>
      </c>
      <c r="V15" s="244">
        <v>51749.5</v>
      </c>
      <c r="W15" s="244">
        <v>45834</v>
      </c>
      <c r="X15" s="244">
        <v>65737</v>
      </c>
      <c r="Y15" s="244">
        <v>20602</v>
      </c>
      <c r="Z15" s="244">
        <v>72815</v>
      </c>
      <c r="AA15" s="244">
        <v>0</v>
      </c>
      <c r="AB15" s="244">
        <v>0</v>
      </c>
      <c r="AC15" s="244">
        <v>0</v>
      </c>
      <c r="AD15" s="244">
        <v>37500</v>
      </c>
      <c r="AE15" s="244">
        <v>0</v>
      </c>
      <c r="AF15" s="244">
        <v>0</v>
      </c>
      <c r="AG15" s="244">
        <v>0</v>
      </c>
      <c r="AH15" s="244">
        <v>14563.666666666666</v>
      </c>
      <c r="AI15" s="244">
        <v>39308.1</v>
      </c>
      <c r="AJ15" s="244">
        <v>21019.333333333332</v>
      </c>
      <c r="AK15" s="244">
        <v>34844.36363636364</v>
      </c>
      <c r="AL15" s="247">
        <v>0</v>
      </c>
    </row>
    <row r="16" spans="1:38" ht="19.899999999999999" customHeight="1" thickBot="1">
      <c r="A16" s="45" t="s">
        <v>58</v>
      </c>
      <c r="B16" s="244">
        <v>0</v>
      </c>
      <c r="C16" s="244">
        <v>179883</v>
      </c>
      <c r="D16" s="244">
        <v>67099.428571428565</v>
      </c>
      <c r="E16" s="244">
        <v>22736</v>
      </c>
      <c r="F16" s="244">
        <v>346363</v>
      </c>
      <c r="G16" s="244">
        <v>164722.33333333334</v>
      </c>
      <c r="H16" s="244">
        <v>347461</v>
      </c>
      <c r="I16" s="244">
        <v>0</v>
      </c>
      <c r="J16" s="244">
        <v>347461</v>
      </c>
      <c r="K16" s="244">
        <v>33187</v>
      </c>
      <c r="L16" s="244">
        <v>120694</v>
      </c>
      <c r="M16" s="244">
        <v>0</v>
      </c>
      <c r="N16" s="244">
        <v>1865.1</v>
      </c>
      <c r="O16" s="244">
        <v>13000</v>
      </c>
      <c r="P16" s="244">
        <v>879.42857142857144</v>
      </c>
      <c r="Q16" s="244">
        <v>0</v>
      </c>
      <c r="R16" s="244">
        <v>5334.090909090909</v>
      </c>
      <c r="S16" s="244">
        <v>615</v>
      </c>
      <c r="T16" s="244">
        <v>2945</v>
      </c>
      <c r="U16" s="244">
        <v>84127.666666666672</v>
      </c>
      <c r="V16" s="244">
        <v>72283</v>
      </c>
      <c r="W16" s="244">
        <v>0</v>
      </c>
      <c r="X16" s="244">
        <v>87568</v>
      </c>
      <c r="Y16" s="244">
        <v>0</v>
      </c>
      <c r="Z16" s="244">
        <v>3562</v>
      </c>
      <c r="AA16" s="244">
        <v>518</v>
      </c>
      <c r="AB16" s="244">
        <v>346376</v>
      </c>
      <c r="AC16" s="244">
        <v>347461</v>
      </c>
      <c r="AD16" s="244">
        <v>615</v>
      </c>
      <c r="AE16" s="244">
        <v>365905</v>
      </c>
      <c r="AF16" s="244">
        <v>0</v>
      </c>
      <c r="AG16" s="244">
        <v>173730.5</v>
      </c>
      <c r="AH16" s="244">
        <v>6666.666666666667</v>
      </c>
      <c r="AI16" s="244">
        <v>16739.3</v>
      </c>
      <c r="AJ16" s="244">
        <v>6851</v>
      </c>
      <c r="AK16" s="244">
        <v>7543</v>
      </c>
      <c r="AL16" s="247">
        <v>0</v>
      </c>
    </row>
    <row r="17" spans="1:38" ht="15.75" thickBot="1">
      <c r="A17" s="132" t="s">
        <v>60</v>
      </c>
      <c r="B17" s="223">
        <f>SUM(B14:B16)</f>
        <v>608966</v>
      </c>
      <c r="C17" s="223">
        <f t="shared" ref="C17" si="36">SUM(C14:C16)</f>
        <v>582433</v>
      </c>
      <c r="D17" s="223">
        <f t="shared" ref="D17" si="37">SUM(D14:D16)</f>
        <v>1315291.4285714286</v>
      </c>
      <c r="E17" s="223">
        <f t="shared" ref="E17" si="38">SUM(E14:E16)</f>
        <v>2488777</v>
      </c>
      <c r="F17" s="223">
        <f t="shared" ref="F17" si="39">SUM(F14:F16)</f>
        <v>1641110</v>
      </c>
      <c r="G17" s="223">
        <f t="shared" ref="G17" si="40">SUM(G14:G16)</f>
        <v>4131846.3333333335</v>
      </c>
      <c r="H17" s="223">
        <f t="shared" ref="H17" si="41">SUM(H14:H16)</f>
        <v>2124539</v>
      </c>
      <c r="I17" s="223">
        <f t="shared" ref="I17" si="42">SUM(I14:I16)</f>
        <v>2796161</v>
      </c>
      <c r="J17" s="223">
        <f t="shared" ref="J17" si="43">SUM(J14:J16)</f>
        <v>2124539</v>
      </c>
      <c r="K17" s="223">
        <f t="shared" ref="K17" si="44">SUM(K14:K16)</f>
        <v>193409</v>
      </c>
      <c r="L17" s="223">
        <f t="shared" ref="L17" si="45">SUM(L14:L16)</f>
        <v>703393</v>
      </c>
      <c r="M17" s="223">
        <f t="shared" ref="M17" si="46">SUM(M14:M16)</f>
        <v>455588</v>
      </c>
      <c r="N17" s="223">
        <f t="shared" ref="N17" si="47">SUM(N14:N16)</f>
        <v>177920.3</v>
      </c>
      <c r="O17" s="223">
        <f t="shared" ref="O17" si="48">SUM(O14:O16)</f>
        <v>34000</v>
      </c>
      <c r="P17" s="223">
        <f t="shared" ref="P17" si="49">SUM(P14:P16)</f>
        <v>227882.00000000003</v>
      </c>
      <c r="Q17" s="223">
        <f t="shared" ref="Q17" si="50">SUM(Q14:Q16)</f>
        <v>0</v>
      </c>
      <c r="R17" s="223">
        <f t="shared" ref="R17" si="51">SUM(R14:R16)</f>
        <v>194880.72727272726</v>
      </c>
      <c r="S17" s="223">
        <f t="shared" ref="S17" si="52">SUM(S14:S16)</f>
        <v>272612</v>
      </c>
      <c r="T17" s="223">
        <f t="shared" ref="T17" si="53">SUM(T14:T16)</f>
        <v>316550.5</v>
      </c>
      <c r="U17" s="223">
        <f t="shared" ref="U17" si="54">SUM(U14:U16)</f>
        <v>283866.66666666669</v>
      </c>
      <c r="V17" s="223">
        <f t="shared" ref="V17" si="55">SUM(V14:V16)</f>
        <v>309075.5</v>
      </c>
      <c r="W17" s="223">
        <f t="shared" ref="W17" si="56">SUM(W14:W16)</f>
        <v>496834</v>
      </c>
      <c r="X17" s="223">
        <f t="shared" ref="X17" si="57">SUM(X14:X16)</f>
        <v>386327</v>
      </c>
      <c r="Y17" s="223">
        <f t="shared" ref="Y17" si="58">SUM(Y14:Y16)</f>
        <v>90978</v>
      </c>
      <c r="Z17" s="223">
        <f t="shared" ref="Z17" si="59">SUM(Z14:Z16)</f>
        <v>180820.5</v>
      </c>
      <c r="AA17" s="223">
        <f t="shared" ref="AA17" si="60">SUM(AA14:AA16)</f>
        <v>30605</v>
      </c>
      <c r="AB17" s="223">
        <f t="shared" ref="AB17" si="61">SUM(AB14:AB16)</f>
        <v>1641171</v>
      </c>
      <c r="AC17" s="223">
        <f t="shared" ref="AC17" si="62">SUM(AC14:AC16)</f>
        <v>2124539</v>
      </c>
      <c r="AD17" s="223">
        <f t="shared" ref="AD17" si="63">SUM(AD14:AD16)</f>
        <v>246612</v>
      </c>
      <c r="AE17" s="223">
        <f t="shared" ref="AE17" si="64">SUM(AE14:AE16)</f>
        <v>1072536</v>
      </c>
      <c r="AF17" s="223">
        <f t="shared" ref="AF17" si="65">SUM(AF14:AF16)</f>
        <v>6431718</v>
      </c>
      <c r="AG17" s="223">
        <f t="shared" ref="AG17" si="66">SUM(AG14:AG16)</f>
        <v>1761136</v>
      </c>
      <c r="AH17" s="223">
        <f t="shared" ref="AH17" si="67">SUM(AH14:AH16)</f>
        <v>50642</v>
      </c>
      <c r="AI17" s="223">
        <f t="shared" ref="AI17" si="68">SUM(AI14:AI16)</f>
        <v>174155.8</v>
      </c>
      <c r="AJ17" s="223">
        <f t="shared" ref="AJ17" si="69">SUM(AJ14:AJ16)</f>
        <v>70927.333333333328</v>
      </c>
      <c r="AK17" s="223">
        <f t="shared" ref="AK17" si="70">SUM(AK14:AK16)</f>
        <v>143272</v>
      </c>
      <c r="AL17" s="226">
        <f t="shared" ref="AL17" si="71">SUM(AL14:AL16)</f>
        <v>23513</v>
      </c>
    </row>
    <row r="18" spans="1:38" ht="19.899999999999999" customHeight="1" thickBot="1">
      <c r="A18" s="171" t="s">
        <v>46</v>
      </c>
      <c r="B18" s="250">
        <f>+B13+B17</f>
        <v>2734104</v>
      </c>
      <c r="C18" s="250">
        <f t="shared" ref="C18" si="72">+C13+C17</f>
        <v>2810633</v>
      </c>
      <c r="D18" s="250">
        <f t="shared" ref="D18" si="73">+D13+D17</f>
        <v>3356426.5714285714</v>
      </c>
      <c r="E18" s="250">
        <f t="shared" ref="E18" si="74">+E13+E17</f>
        <v>4254731</v>
      </c>
      <c r="F18" s="250">
        <f t="shared" ref="F18" si="75">+F13+F17</f>
        <v>5168621</v>
      </c>
      <c r="G18" s="250">
        <f t="shared" ref="G18" si="76">+G13+G17</f>
        <v>20136445</v>
      </c>
      <c r="H18" s="250">
        <f t="shared" ref="H18" si="77">+H13+H17</f>
        <v>9176716</v>
      </c>
      <c r="I18" s="250">
        <f t="shared" ref="I18" si="78">+I13+I17</f>
        <v>14374261</v>
      </c>
      <c r="J18" s="250">
        <f t="shared" ref="J18" si="79">+J13+J17</f>
        <v>14192938</v>
      </c>
      <c r="K18" s="250">
        <f t="shared" ref="K18" si="80">+K13+K17</f>
        <v>6635923</v>
      </c>
      <c r="L18" s="250">
        <f t="shared" ref="L18" si="81">+L13+L17</f>
        <v>3733425</v>
      </c>
      <c r="M18" s="250">
        <f t="shared" ref="M18" si="82">+M13+M17</f>
        <v>1475909</v>
      </c>
      <c r="N18" s="250">
        <f t="shared" ref="N18" si="83">+N13+N17</f>
        <v>855322</v>
      </c>
      <c r="O18" s="250">
        <f t="shared" ref="O18" si="84">+O13+O17</f>
        <v>730000</v>
      </c>
      <c r="P18" s="250">
        <f t="shared" ref="P18" si="85">+P13+P17</f>
        <v>1145443.5714285716</v>
      </c>
      <c r="Q18" s="250">
        <f t="shared" ref="Q18" si="86">+Q13+Q17</f>
        <v>679043</v>
      </c>
      <c r="R18" s="250">
        <f t="shared" ref="R18" si="87">+R13+R17</f>
        <v>800105</v>
      </c>
      <c r="S18" s="250">
        <f t="shared" ref="S18" si="88">+S13+S17</f>
        <v>1447318</v>
      </c>
      <c r="T18" s="250">
        <f t="shared" ref="T18" si="89">+T13+T17</f>
        <v>1812982</v>
      </c>
      <c r="U18" s="250">
        <f t="shared" ref="U18" si="90">+U13+U17</f>
        <v>1627485.6666666667</v>
      </c>
      <c r="V18" s="250">
        <f t="shared" ref="V18" si="91">+V13+V17</f>
        <v>1511119</v>
      </c>
      <c r="W18" s="250">
        <f t="shared" ref="W18" si="92">+W13+W17</f>
        <v>1658510</v>
      </c>
      <c r="X18" s="250">
        <f t="shared" ref="X18" si="93">+X13+X17</f>
        <v>1763435</v>
      </c>
      <c r="Y18" s="250">
        <f t="shared" ref="Y18" si="94">+Y13+Y17</f>
        <v>428433</v>
      </c>
      <c r="Z18" s="250">
        <f t="shared" ref="Z18" si="95">+Z13+Z17</f>
        <v>3064646.5</v>
      </c>
      <c r="AA18" s="250">
        <f t="shared" ref="AA18" si="96">+AA13+AA17</f>
        <v>1154107</v>
      </c>
      <c r="AB18" s="250">
        <f t="shared" ref="AB18" si="97">+AB13+AB17</f>
        <v>5168814</v>
      </c>
      <c r="AC18" s="250">
        <f t="shared" ref="AC18" si="98">+AC13+AC17</f>
        <v>12850819</v>
      </c>
      <c r="AD18" s="250">
        <f t="shared" ref="AD18" si="99">+AD13+AD17</f>
        <v>1579366.5</v>
      </c>
      <c r="AE18" s="250">
        <f t="shared" ref="AE18" si="100">+AE13+AE17</f>
        <v>6635716.5</v>
      </c>
      <c r="AF18" s="250">
        <f t="shared" ref="AF18" si="101">+AF13+AF17</f>
        <v>37174898</v>
      </c>
      <c r="AG18" s="250">
        <f t="shared" ref="AG18" si="102">+AG13+AG17</f>
        <v>21185336</v>
      </c>
      <c r="AH18" s="250">
        <f t="shared" ref="AH18" si="103">+AH13+AH17</f>
        <v>552145.66666666674</v>
      </c>
      <c r="AI18" s="250">
        <f t="shared" ref="AI18" si="104">+AI13+AI17</f>
        <v>1391733.3</v>
      </c>
      <c r="AJ18" s="250">
        <f t="shared" ref="AJ18" si="105">+AJ13+AJ17</f>
        <v>720344.00000000012</v>
      </c>
      <c r="AK18" s="250">
        <f t="shared" ref="AK18" si="106">+AK13+AK17</f>
        <v>1071195.8181818184</v>
      </c>
      <c r="AL18" s="250">
        <f t="shared" ref="AL18" si="107">+AL13+AL17</f>
        <v>122614</v>
      </c>
    </row>
    <row r="19" spans="1:38" ht="19.899999999999999" customHeight="1">
      <c r="A19" s="18" t="s">
        <v>175</v>
      </c>
      <c r="B19" s="244">
        <v>76</v>
      </c>
      <c r="C19" s="244">
        <v>145</v>
      </c>
      <c r="D19" s="244">
        <v>4016</v>
      </c>
      <c r="E19" s="244">
        <v>230</v>
      </c>
      <c r="F19" s="244">
        <v>89</v>
      </c>
      <c r="G19" s="244">
        <v>489</v>
      </c>
      <c r="H19" s="244">
        <v>315</v>
      </c>
      <c r="I19" s="244">
        <v>436</v>
      </c>
      <c r="J19" s="244">
        <v>1440</v>
      </c>
      <c r="K19" s="244">
        <v>56</v>
      </c>
      <c r="L19" s="244">
        <v>205</v>
      </c>
      <c r="M19" s="244">
        <v>204</v>
      </c>
      <c r="N19" s="244">
        <v>2251</v>
      </c>
      <c r="O19" s="244">
        <v>6</v>
      </c>
      <c r="P19" s="244">
        <v>1246</v>
      </c>
      <c r="Q19" s="244">
        <v>155</v>
      </c>
      <c r="R19" s="244">
        <v>4082</v>
      </c>
      <c r="S19" s="244">
        <v>549</v>
      </c>
      <c r="T19" s="244">
        <v>475</v>
      </c>
      <c r="U19" s="244">
        <v>207</v>
      </c>
      <c r="V19" s="244">
        <v>316</v>
      </c>
      <c r="W19" s="244">
        <v>55</v>
      </c>
      <c r="X19" s="244">
        <v>48</v>
      </c>
      <c r="Y19" s="244">
        <v>879</v>
      </c>
      <c r="Z19" s="244">
        <v>764</v>
      </c>
      <c r="AA19" s="244">
        <v>1033</v>
      </c>
      <c r="AB19" s="244">
        <v>17</v>
      </c>
      <c r="AC19" s="244">
        <v>1889</v>
      </c>
      <c r="AD19" s="244">
        <v>257</v>
      </c>
      <c r="AE19" s="244">
        <v>2434</v>
      </c>
      <c r="AF19" s="244">
        <v>81</v>
      </c>
      <c r="AG19" s="244">
        <v>2347</v>
      </c>
      <c r="AH19" s="244">
        <v>349</v>
      </c>
      <c r="AI19" s="244">
        <v>1125</v>
      </c>
      <c r="AJ19" s="244">
        <v>373</v>
      </c>
      <c r="AK19" s="244">
        <v>1190</v>
      </c>
      <c r="AL19" s="247">
        <v>447</v>
      </c>
    </row>
    <row r="20" spans="1:38" ht="19.899999999999999" customHeight="1">
      <c r="A20" s="28" t="s">
        <v>176</v>
      </c>
      <c r="B20" s="244">
        <v>35</v>
      </c>
      <c r="C20" s="244">
        <v>134</v>
      </c>
      <c r="D20" s="244">
        <v>6286</v>
      </c>
      <c r="E20" s="244">
        <v>331</v>
      </c>
      <c r="F20" s="244">
        <v>0</v>
      </c>
      <c r="G20" s="244">
        <v>355</v>
      </c>
      <c r="H20" s="244">
        <v>947</v>
      </c>
      <c r="I20" s="244">
        <v>453</v>
      </c>
      <c r="J20" s="244">
        <v>2285</v>
      </c>
      <c r="K20" s="244">
        <v>63</v>
      </c>
      <c r="L20" s="244">
        <v>170</v>
      </c>
      <c r="M20" s="244">
        <v>231</v>
      </c>
      <c r="N20" s="244">
        <v>1963</v>
      </c>
      <c r="O20" s="244">
        <v>6</v>
      </c>
      <c r="P20" s="244">
        <v>1542</v>
      </c>
      <c r="Q20" s="244">
        <v>155</v>
      </c>
      <c r="R20" s="244">
        <v>4206</v>
      </c>
      <c r="S20" s="244">
        <v>392</v>
      </c>
      <c r="T20" s="244">
        <v>334</v>
      </c>
      <c r="U20" s="244">
        <v>298</v>
      </c>
      <c r="V20" s="244">
        <v>155</v>
      </c>
      <c r="W20" s="244">
        <v>22</v>
      </c>
      <c r="X20" s="244">
        <v>25</v>
      </c>
      <c r="Y20" s="244">
        <v>367</v>
      </c>
      <c r="Z20" s="244">
        <v>392</v>
      </c>
      <c r="AA20" s="244">
        <v>1420</v>
      </c>
      <c r="AB20" s="244">
        <v>0</v>
      </c>
      <c r="AC20" s="244">
        <v>4933</v>
      </c>
      <c r="AD20" s="244">
        <v>303</v>
      </c>
      <c r="AE20" s="244">
        <v>2432</v>
      </c>
      <c r="AF20" s="244">
        <v>79</v>
      </c>
      <c r="AG20" s="244">
        <v>10960</v>
      </c>
      <c r="AH20" s="244">
        <v>349</v>
      </c>
      <c r="AI20" s="244">
        <v>1174</v>
      </c>
      <c r="AJ20" s="244">
        <v>174</v>
      </c>
      <c r="AK20" s="244">
        <v>1140</v>
      </c>
      <c r="AL20" s="247">
        <v>0</v>
      </c>
    </row>
    <row r="21" spans="1:38" ht="19.899999999999999" customHeight="1" thickBot="1">
      <c r="A21" s="65" t="s">
        <v>177</v>
      </c>
      <c r="B21" s="248">
        <v>1</v>
      </c>
      <c r="C21" s="248">
        <v>1</v>
      </c>
      <c r="D21" s="248">
        <v>27</v>
      </c>
      <c r="E21" s="248">
        <v>2</v>
      </c>
      <c r="F21" s="248">
        <v>6</v>
      </c>
      <c r="G21" s="248">
        <v>3</v>
      </c>
      <c r="H21" s="248">
        <v>2</v>
      </c>
      <c r="I21" s="248">
        <v>3</v>
      </c>
      <c r="J21" s="248">
        <v>5</v>
      </c>
      <c r="K21" s="248">
        <v>1</v>
      </c>
      <c r="L21" s="248">
        <v>1</v>
      </c>
      <c r="M21" s="248">
        <v>1</v>
      </c>
      <c r="N21" s="248">
        <v>15</v>
      </c>
      <c r="O21" s="248">
        <v>1</v>
      </c>
      <c r="P21" s="248">
        <v>15</v>
      </c>
      <c r="Q21" s="248">
        <v>1</v>
      </c>
      <c r="R21" s="248">
        <v>20</v>
      </c>
      <c r="S21" s="248">
        <v>3</v>
      </c>
      <c r="T21" s="248">
        <v>4</v>
      </c>
      <c r="U21" s="248">
        <v>5</v>
      </c>
      <c r="V21" s="248">
        <v>2</v>
      </c>
      <c r="W21" s="248">
        <v>1</v>
      </c>
      <c r="X21" s="248">
        <v>1</v>
      </c>
      <c r="Y21" s="248">
        <v>5</v>
      </c>
      <c r="Z21" s="248">
        <v>3</v>
      </c>
      <c r="AA21" s="248">
        <v>2</v>
      </c>
      <c r="AB21" s="248">
        <v>1</v>
      </c>
      <c r="AC21" s="248">
        <v>8</v>
      </c>
      <c r="AD21" s="248">
        <v>3</v>
      </c>
      <c r="AE21" s="248">
        <v>13</v>
      </c>
      <c r="AF21" s="248">
        <v>1</v>
      </c>
      <c r="AG21" s="248">
        <v>25</v>
      </c>
      <c r="AH21" s="248">
        <v>3</v>
      </c>
      <c r="AI21" s="248">
        <v>16</v>
      </c>
      <c r="AJ21" s="248">
        <v>3</v>
      </c>
      <c r="AK21" s="248">
        <v>17</v>
      </c>
      <c r="AL21" s="249">
        <v>2</v>
      </c>
    </row>
    <row r="22" spans="1:38" s="16" customFormat="1" ht="19.899999999999999" customHeight="1" thickBot="1">
      <c r="A22" s="25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38" ht="15.75" thickBot="1">
      <c r="A23" s="344" t="s">
        <v>62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</row>
    <row r="24" spans="1:38" s="25" customFormat="1" ht="15.75" thickBot="1"/>
    <row r="25" spans="1:38">
      <c r="A25" s="48" t="s">
        <v>47</v>
      </c>
      <c r="B25" s="49">
        <f>+B5/B$18</f>
        <v>0.1592251062871054</v>
      </c>
      <c r="C25" s="49">
        <f t="shared" ref="C25:AL25" si="108">+C5/C$18</f>
        <v>0.1761524894925805</v>
      </c>
      <c r="D25" s="49">
        <f t="shared" si="108"/>
        <v>0.17122529887866286</v>
      </c>
      <c r="E25" s="49">
        <f t="shared" si="108"/>
        <v>9.7628028657980967E-2</v>
      </c>
      <c r="F25" s="49">
        <f t="shared" si="108"/>
        <v>0.18367529753100489</v>
      </c>
      <c r="G25" s="49">
        <f t="shared" si="108"/>
        <v>0.18679050183220855</v>
      </c>
      <c r="H25" s="49">
        <f t="shared" si="108"/>
        <v>0.16874631404088347</v>
      </c>
      <c r="I25" s="49">
        <f t="shared" si="108"/>
        <v>0.16214600527985404</v>
      </c>
      <c r="J25" s="49">
        <f t="shared" si="108"/>
        <v>8.5611308948154358E-2</v>
      </c>
      <c r="K25" s="49">
        <f t="shared" si="108"/>
        <v>0.22598966262869535</v>
      </c>
      <c r="L25" s="49">
        <f t="shared" si="108"/>
        <v>0.22730924017490642</v>
      </c>
      <c r="M25" s="49">
        <f t="shared" si="108"/>
        <v>0.17574931787799924</v>
      </c>
      <c r="N25" s="49">
        <f t="shared" si="108"/>
        <v>8.0868140887291579E-2</v>
      </c>
      <c r="O25" s="49">
        <f t="shared" si="108"/>
        <v>0.30821917808219179</v>
      </c>
      <c r="P25" s="49">
        <f t="shared" si="108"/>
        <v>0.10585481232785052</v>
      </c>
      <c r="Q25" s="49">
        <f t="shared" si="108"/>
        <v>0.36970412772092487</v>
      </c>
      <c r="R25" s="49">
        <f t="shared" si="108"/>
        <v>0.16623113670876152</v>
      </c>
      <c r="S25" s="49">
        <f t="shared" si="108"/>
        <v>0.18169883881773044</v>
      </c>
      <c r="T25" s="49">
        <f t="shared" si="108"/>
        <v>5.0713134493337496E-2</v>
      </c>
      <c r="U25" s="49">
        <f t="shared" si="108"/>
        <v>0.19543438887429013</v>
      </c>
      <c r="V25" s="49">
        <f t="shared" si="108"/>
        <v>0.14823452024625461</v>
      </c>
      <c r="W25" s="49">
        <f t="shared" si="108"/>
        <v>0.16400262886566858</v>
      </c>
      <c r="X25" s="49">
        <f t="shared" si="108"/>
        <v>0.13609801325254403</v>
      </c>
      <c r="Y25" s="49">
        <f t="shared" si="108"/>
        <v>0.14302586402074538</v>
      </c>
      <c r="Z25" s="49">
        <f t="shared" si="108"/>
        <v>9.393660900204967E-2</v>
      </c>
      <c r="AA25" s="49">
        <f t="shared" si="108"/>
        <v>7.1412789282102956E-2</v>
      </c>
      <c r="AB25" s="49">
        <f t="shared" si="108"/>
        <v>0.18367521059956887</v>
      </c>
      <c r="AC25" s="49">
        <f t="shared" si="108"/>
        <v>0.12259942342974404</v>
      </c>
      <c r="AD25" s="49">
        <f t="shared" si="108"/>
        <v>0.23418693507808352</v>
      </c>
      <c r="AE25" s="49">
        <f t="shared" si="108"/>
        <v>0.31051477259463994</v>
      </c>
      <c r="AF25" s="49">
        <f t="shared" si="108"/>
        <v>0.15797958611749252</v>
      </c>
      <c r="AG25" s="49">
        <f t="shared" si="108"/>
        <v>0.16332783204382503</v>
      </c>
      <c r="AH25" s="49">
        <f t="shared" si="108"/>
        <v>0.18988890009097836</v>
      </c>
      <c r="AI25" s="49">
        <f t="shared" si="108"/>
        <v>0.17461147189623183</v>
      </c>
      <c r="AJ25" s="49">
        <f t="shared" si="108"/>
        <v>0.1486845173972435</v>
      </c>
      <c r="AK25" s="49">
        <f t="shared" si="108"/>
        <v>0.26181538491307166</v>
      </c>
      <c r="AL25" s="49">
        <f t="shared" si="108"/>
        <v>0.41872869329766582</v>
      </c>
    </row>
    <row r="26" spans="1:38">
      <c r="A26" s="44" t="s">
        <v>49</v>
      </c>
      <c r="B26" s="27">
        <f>+B6/B$18</f>
        <v>9.7618817718711504E-2</v>
      </c>
      <c r="C26" s="27">
        <f t="shared" ref="C26:AL26" si="109">+C6/C$18</f>
        <v>5.881237429433156E-2</v>
      </c>
      <c r="D26" s="27">
        <f t="shared" si="109"/>
        <v>8.3472746057392841E-2</v>
      </c>
      <c r="E26" s="27">
        <f t="shared" si="109"/>
        <v>3.6879182256175536E-2</v>
      </c>
      <c r="F26" s="27">
        <f t="shared" si="109"/>
        <v>9.7605531533459314E-2</v>
      </c>
      <c r="G26" s="27">
        <f t="shared" si="109"/>
        <v>1.6810067516882944E-2</v>
      </c>
      <c r="H26" s="27">
        <f t="shared" si="109"/>
        <v>6.0934434497046656E-2</v>
      </c>
      <c r="I26" s="27">
        <f t="shared" si="109"/>
        <v>2.5098890301212703E-2</v>
      </c>
      <c r="J26" s="27">
        <f t="shared" si="109"/>
        <v>3.9398326125288506E-2</v>
      </c>
      <c r="K26" s="27">
        <f t="shared" si="109"/>
        <v>2.8975773227025086E-2</v>
      </c>
      <c r="L26" s="27">
        <f t="shared" si="109"/>
        <v>1.4182687478655658E-2</v>
      </c>
      <c r="M26" s="27">
        <f t="shared" si="109"/>
        <v>2.0722822342027863E-2</v>
      </c>
      <c r="N26" s="27">
        <f t="shared" si="109"/>
        <v>4.5731782884106807E-2</v>
      </c>
      <c r="O26" s="27">
        <f t="shared" si="109"/>
        <v>1.3698630136986301E-3</v>
      </c>
      <c r="P26" s="27">
        <f t="shared" si="109"/>
        <v>6.0251518282686489E-2</v>
      </c>
      <c r="Q26" s="27">
        <f t="shared" si="109"/>
        <v>0</v>
      </c>
      <c r="R26" s="27">
        <f t="shared" si="109"/>
        <v>6.1403758938457509E-2</v>
      </c>
      <c r="S26" s="27">
        <f t="shared" si="109"/>
        <v>2.9296256938696263E-2</v>
      </c>
      <c r="T26" s="27">
        <f t="shared" si="109"/>
        <v>6.3801515955481086E-2</v>
      </c>
      <c r="U26" s="27">
        <f t="shared" si="109"/>
        <v>8.7096926813692369E-2</v>
      </c>
      <c r="V26" s="27">
        <f t="shared" si="109"/>
        <v>9.6033469237035596E-2</v>
      </c>
      <c r="W26" s="27">
        <f t="shared" si="109"/>
        <v>5.1853772361939332E-2</v>
      </c>
      <c r="X26" s="27">
        <f t="shared" si="109"/>
        <v>7.0884381902366692E-2</v>
      </c>
      <c r="Y26" s="27">
        <f t="shared" si="109"/>
        <v>6.1794959772006358E-2</v>
      </c>
      <c r="Z26" s="27">
        <f t="shared" si="109"/>
        <v>5.9996316051459768E-2</v>
      </c>
      <c r="AA26" s="27">
        <f t="shared" si="109"/>
        <v>4.2569709740951228E-3</v>
      </c>
      <c r="AB26" s="27">
        <f t="shared" si="109"/>
        <v>9.7605562900889842E-2</v>
      </c>
      <c r="AC26" s="27">
        <f t="shared" si="109"/>
        <v>4.3513024344985329E-2</v>
      </c>
      <c r="AD26" s="27">
        <f t="shared" si="109"/>
        <v>8.9591301322397301E-2</v>
      </c>
      <c r="AE26" s="27">
        <f t="shared" si="109"/>
        <v>8.9964060399506218E-2</v>
      </c>
      <c r="AF26" s="27">
        <f t="shared" si="109"/>
        <v>2.3331335031504322E-2</v>
      </c>
      <c r="AG26" s="27">
        <f t="shared" si="109"/>
        <v>5.149524180310381E-2</v>
      </c>
      <c r="AH26" s="27">
        <f t="shared" si="109"/>
        <v>0.15676479093379342</v>
      </c>
      <c r="AI26" s="27">
        <f t="shared" si="109"/>
        <v>8.5762264939697852E-2</v>
      </c>
      <c r="AJ26" s="27">
        <f t="shared" si="109"/>
        <v>0.14210941809283711</v>
      </c>
      <c r="AK26" s="27">
        <f t="shared" si="109"/>
        <v>7.8460911229709787E-2</v>
      </c>
      <c r="AL26" s="27">
        <f t="shared" si="109"/>
        <v>9.501361997814279E-3</v>
      </c>
    </row>
    <row r="27" spans="1:38">
      <c r="A27" s="44" t="s">
        <v>50</v>
      </c>
      <c r="B27" s="27">
        <f t="shared" ref="B27" si="110">+B7/B$18</f>
        <v>9.1437633681820448E-3</v>
      </c>
      <c r="C27" s="27">
        <f t="shared" ref="C27:AL27" si="111">+C7/C$18</f>
        <v>4.0417941438814671E-2</v>
      </c>
      <c r="D27" s="27">
        <f t="shared" si="111"/>
        <v>1.2626310992481547E-2</v>
      </c>
      <c r="E27" s="27">
        <f t="shared" si="111"/>
        <v>1.0261518295751246E-3</v>
      </c>
      <c r="F27" s="27">
        <f t="shared" si="111"/>
        <v>2.7736605179602063E-3</v>
      </c>
      <c r="G27" s="27">
        <f t="shared" si="111"/>
        <v>1.5978110005680411E-2</v>
      </c>
      <c r="H27" s="27">
        <f t="shared" si="111"/>
        <v>1.0826422001073151E-2</v>
      </c>
      <c r="I27" s="27">
        <f t="shared" si="111"/>
        <v>3.7103333520937178E-2</v>
      </c>
      <c r="J27" s="27">
        <f t="shared" si="111"/>
        <v>7.0000305785877454E-3</v>
      </c>
      <c r="K27" s="27">
        <f t="shared" si="111"/>
        <v>1.9930761704136712E-2</v>
      </c>
      <c r="L27" s="27">
        <f t="shared" si="111"/>
        <v>1.7878221740091203E-2</v>
      </c>
      <c r="M27" s="27">
        <f t="shared" si="111"/>
        <v>3.8629075369822935E-2</v>
      </c>
      <c r="N27" s="27">
        <f t="shared" si="111"/>
        <v>3.6383607577029471E-2</v>
      </c>
      <c r="O27" s="27">
        <f t="shared" si="111"/>
        <v>3.6986301369863014E-2</v>
      </c>
      <c r="P27" s="27">
        <f t="shared" si="111"/>
        <v>3.7791597890025126E-2</v>
      </c>
      <c r="Q27" s="27">
        <f t="shared" si="111"/>
        <v>6.3381847688585263E-2</v>
      </c>
      <c r="R27" s="27">
        <f t="shared" si="111"/>
        <v>4.1097219626287693E-2</v>
      </c>
      <c r="S27" s="27">
        <f t="shared" si="111"/>
        <v>2.0952893558982891E-2</v>
      </c>
      <c r="T27" s="27">
        <f t="shared" si="111"/>
        <v>2.2169001126321166E-2</v>
      </c>
      <c r="U27" s="27">
        <f t="shared" si="111"/>
        <v>3.3524719214116989E-2</v>
      </c>
      <c r="V27" s="27">
        <f t="shared" si="111"/>
        <v>5.0699845611100115E-2</v>
      </c>
      <c r="W27" s="27">
        <f t="shared" si="111"/>
        <v>6.5667376138823404E-3</v>
      </c>
      <c r="X27" s="27">
        <f t="shared" si="111"/>
        <v>2.036933598346409E-2</v>
      </c>
      <c r="Y27" s="27">
        <f t="shared" si="111"/>
        <v>2.4925717673475199E-2</v>
      </c>
      <c r="Z27" s="27">
        <f t="shared" si="111"/>
        <v>2.0819040629971516E-2</v>
      </c>
      <c r="AA27" s="27">
        <f t="shared" si="111"/>
        <v>6.1069727503602352E-2</v>
      </c>
      <c r="AB27" s="27">
        <f t="shared" si="111"/>
        <v>2.7735569513625369E-3</v>
      </c>
      <c r="AC27" s="27">
        <f t="shared" si="111"/>
        <v>7.731102585757375E-3</v>
      </c>
      <c r="AD27" s="27">
        <f t="shared" si="111"/>
        <v>2.2772105144689341E-2</v>
      </c>
      <c r="AE27" s="27">
        <f t="shared" si="111"/>
        <v>1.5757755775129934E-2</v>
      </c>
      <c r="AF27" s="27">
        <f t="shared" si="111"/>
        <v>4.0215873625261862E-2</v>
      </c>
      <c r="AG27" s="27">
        <f t="shared" si="111"/>
        <v>3.736452421618425E-3</v>
      </c>
      <c r="AH27" s="27">
        <f t="shared" si="111"/>
        <v>0.11369161640315929</v>
      </c>
      <c r="AI27" s="27">
        <f t="shared" si="111"/>
        <v>3.6928842616613396E-2</v>
      </c>
      <c r="AJ27" s="27">
        <f t="shared" si="111"/>
        <v>9.1849634804112082E-2</v>
      </c>
      <c r="AK27" s="27">
        <f t="shared" si="111"/>
        <v>3.9181105500276064E-2</v>
      </c>
      <c r="AL27" s="27">
        <f t="shared" si="111"/>
        <v>2.2509664475508506E-3</v>
      </c>
    </row>
    <row r="28" spans="1:38">
      <c r="A28" s="44" t="s">
        <v>51</v>
      </c>
      <c r="B28" s="27">
        <f t="shared" ref="B28:B38" si="112">+B8/B$18</f>
        <v>0.10529957894798442</v>
      </c>
      <c r="C28" s="27">
        <f t="shared" ref="C28:AL28" si="113">+C8/C$18</f>
        <v>0.33846468037627109</v>
      </c>
      <c r="D28" s="27">
        <f t="shared" si="113"/>
        <v>0.17235358216429666</v>
      </c>
      <c r="E28" s="27">
        <f t="shared" si="113"/>
        <v>0.18282401402109794</v>
      </c>
      <c r="F28" s="27">
        <f t="shared" si="113"/>
        <v>2.3572438373794479E-2</v>
      </c>
      <c r="G28" s="27">
        <f t="shared" si="113"/>
        <v>0.15297951881112412</v>
      </c>
      <c r="H28" s="27">
        <f t="shared" si="113"/>
        <v>0.21361737684810123</v>
      </c>
      <c r="I28" s="27">
        <f t="shared" si="113"/>
        <v>0.18423089715707819</v>
      </c>
      <c r="J28" s="27">
        <f t="shared" si="113"/>
        <v>0.27072280594757758</v>
      </c>
      <c r="K28" s="27">
        <f t="shared" si="113"/>
        <v>1.3298376126425818E-2</v>
      </c>
      <c r="L28" s="27">
        <f t="shared" si="113"/>
        <v>0.21085919765362904</v>
      </c>
      <c r="M28" s="27">
        <f t="shared" si="113"/>
        <v>0.20376324014556452</v>
      </c>
      <c r="N28" s="27">
        <f t="shared" si="113"/>
        <v>0.22765730333137693</v>
      </c>
      <c r="O28" s="27">
        <f t="shared" si="113"/>
        <v>0.25068493150684934</v>
      </c>
      <c r="P28" s="27">
        <f t="shared" si="113"/>
        <v>0.2261727677549745</v>
      </c>
      <c r="Q28" s="27">
        <f t="shared" si="113"/>
        <v>0</v>
      </c>
      <c r="R28" s="27">
        <f t="shared" si="113"/>
        <v>0.22393276791512023</v>
      </c>
      <c r="S28" s="27">
        <f t="shared" si="113"/>
        <v>0.18331182228093618</v>
      </c>
      <c r="T28" s="27">
        <f t="shared" si="113"/>
        <v>0.15876467609717029</v>
      </c>
      <c r="U28" s="27">
        <f t="shared" si="113"/>
        <v>0.26884681216854545</v>
      </c>
      <c r="V28" s="27">
        <f t="shared" si="113"/>
        <v>0.12748631974053665</v>
      </c>
      <c r="W28" s="27">
        <f t="shared" si="113"/>
        <v>0.11214885650372926</v>
      </c>
      <c r="X28" s="27">
        <f t="shared" si="113"/>
        <v>7.1129358326221262E-2</v>
      </c>
      <c r="Y28" s="27">
        <f t="shared" si="113"/>
        <v>0.11670202808840589</v>
      </c>
      <c r="Z28" s="27">
        <f t="shared" si="113"/>
        <v>0.15776534096183686</v>
      </c>
      <c r="AA28" s="27">
        <f t="shared" si="113"/>
        <v>0.78032539443916382</v>
      </c>
      <c r="AB28" s="27">
        <f t="shared" si="113"/>
        <v>2.3572525534871248E-2</v>
      </c>
      <c r="AC28" s="27">
        <f t="shared" si="113"/>
        <v>0.22270354908897247</v>
      </c>
      <c r="AD28" s="27">
        <f t="shared" si="113"/>
        <v>0.17402927059678674</v>
      </c>
      <c r="AE28" s="27">
        <f t="shared" si="113"/>
        <v>0.14481375146150383</v>
      </c>
      <c r="AF28" s="27">
        <f t="shared" si="113"/>
        <v>0.20448556442575846</v>
      </c>
      <c r="AG28" s="27">
        <f t="shared" si="113"/>
        <v>0.22761487002141481</v>
      </c>
      <c r="AH28" s="27">
        <f t="shared" si="113"/>
        <v>0.15561895804066195</v>
      </c>
      <c r="AI28" s="27">
        <f t="shared" si="113"/>
        <v>0.24648019846906014</v>
      </c>
      <c r="AJ28" s="27">
        <f t="shared" si="113"/>
        <v>0.1612525867270822</v>
      </c>
      <c r="AK28" s="27">
        <f t="shared" si="113"/>
        <v>0.17744145582753137</v>
      </c>
      <c r="AL28" s="27">
        <f t="shared" si="113"/>
        <v>0</v>
      </c>
    </row>
    <row r="29" spans="1:38">
      <c r="A29" s="44" t="s">
        <v>52</v>
      </c>
      <c r="B29" s="27">
        <f t="shared" si="112"/>
        <v>0</v>
      </c>
      <c r="C29" s="27">
        <f t="shared" ref="C29:AL29" si="114">+C9/C$18</f>
        <v>1.042469792391963E-2</v>
      </c>
      <c r="D29" s="27">
        <f t="shared" si="114"/>
        <v>1.7221121136228811E-3</v>
      </c>
      <c r="E29" s="27">
        <f t="shared" si="114"/>
        <v>0</v>
      </c>
      <c r="F29" s="27">
        <f t="shared" si="114"/>
        <v>0</v>
      </c>
      <c r="G29" s="27">
        <f t="shared" si="114"/>
        <v>2.8836106207757459E-3</v>
      </c>
      <c r="H29" s="27">
        <f t="shared" si="114"/>
        <v>5.5292111034056194E-4</v>
      </c>
      <c r="I29" s="27">
        <f t="shared" si="114"/>
        <v>1.2896315156653966E-2</v>
      </c>
      <c r="J29" s="27">
        <f t="shared" si="114"/>
        <v>3.5750173783609851E-4</v>
      </c>
      <c r="K29" s="27">
        <f t="shared" si="114"/>
        <v>0</v>
      </c>
      <c r="L29" s="27">
        <f t="shared" si="114"/>
        <v>0</v>
      </c>
      <c r="M29" s="27">
        <f t="shared" si="114"/>
        <v>1.7636588705672233E-3</v>
      </c>
      <c r="N29" s="27">
        <f t="shared" si="114"/>
        <v>3.0110297642291441E-3</v>
      </c>
      <c r="O29" s="27">
        <f t="shared" si="114"/>
        <v>2.4657534246575342E-2</v>
      </c>
      <c r="P29" s="27">
        <f t="shared" si="114"/>
        <v>1.770992023676417E-3</v>
      </c>
      <c r="Q29" s="27">
        <f t="shared" si="114"/>
        <v>0</v>
      </c>
      <c r="R29" s="27">
        <f t="shared" si="114"/>
        <v>4.6489352817897199E-3</v>
      </c>
      <c r="S29" s="27">
        <f t="shared" si="114"/>
        <v>0</v>
      </c>
      <c r="T29" s="27">
        <f t="shared" si="114"/>
        <v>5.3751223123009494E-4</v>
      </c>
      <c r="U29" s="27">
        <f t="shared" si="114"/>
        <v>1.5217747949444306E-2</v>
      </c>
      <c r="V29" s="27">
        <f t="shared" si="114"/>
        <v>1.59534093608776E-2</v>
      </c>
      <c r="W29" s="27">
        <f t="shared" si="114"/>
        <v>0</v>
      </c>
      <c r="X29" s="27">
        <f t="shared" si="114"/>
        <v>0</v>
      </c>
      <c r="Y29" s="27">
        <f t="shared" si="114"/>
        <v>0</v>
      </c>
      <c r="Z29" s="27">
        <f t="shared" si="114"/>
        <v>7.2928476416448031E-3</v>
      </c>
      <c r="AA29" s="27">
        <f t="shared" si="114"/>
        <v>0</v>
      </c>
      <c r="AB29" s="27">
        <f t="shared" si="114"/>
        <v>0</v>
      </c>
      <c r="AC29" s="27">
        <f t="shared" si="114"/>
        <v>3.9483864802702457E-4</v>
      </c>
      <c r="AD29" s="27">
        <f t="shared" si="114"/>
        <v>0</v>
      </c>
      <c r="AE29" s="27">
        <f t="shared" si="114"/>
        <v>8.2318917633084528E-3</v>
      </c>
      <c r="AF29" s="27">
        <f t="shared" si="114"/>
        <v>9.9123069550856608E-3</v>
      </c>
      <c r="AG29" s="27">
        <f t="shared" si="114"/>
        <v>1.197526439986602E-4</v>
      </c>
      <c r="AH29" s="27">
        <f t="shared" si="114"/>
        <v>3.0994840129748367E-2</v>
      </c>
      <c r="AI29" s="27">
        <f t="shared" si="114"/>
        <v>1.1134676449862916E-2</v>
      </c>
      <c r="AJ29" s="27">
        <f t="shared" si="114"/>
        <v>2.795146022826131E-2</v>
      </c>
      <c r="AK29" s="27">
        <f t="shared" si="114"/>
        <v>1.3165660060116329E-2</v>
      </c>
      <c r="AL29" s="27">
        <f t="shared" si="114"/>
        <v>0</v>
      </c>
    </row>
    <row r="30" spans="1:38">
      <c r="A30" s="44" t="s">
        <v>63</v>
      </c>
      <c r="B30" s="27">
        <f t="shared" si="112"/>
        <v>0.31088795451818951</v>
      </c>
      <c r="C30" s="27">
        <f t="shared" ref="C30:AL30" si="115">+C10/C$18</f>
        <v>0.16850296712519919</v>
      </c>
      <c r="D30" s="27">
        <f t="shared" si="115"/>
        <v>7.4113217177486299E-2</v>
      </c>
      <c r="E30" s="27">
        <f t="shared" si="115"/>
        <v>8.6350934994480263E-3</v>
      </c>
      <c r="F30" s="27">
        <f t="shared" si="115"/>
        <v>7.0224146827558065E-2</v>
      </c>
      <c r="G30" s="27">
        <f t="shared" si="115"/>
        <v>9.6472771964796505E-2</v>
      </c>
      <c r="H30" s="27">
        <f t="shared" si="115"/>
        <v>9.8074300218073659E-2</v>
      </c>
      <c r="I30" s="27">
        <f t="shared" si="115"/>
        <v>5.6957849867899299E-2</v>
      </c>
      <c r="J30" s="27">
        <f t="shared" si="115"/>
        <v>8.3597913272079397E-2</v>
      </c>
      <c r="K30" s="27">
        <f t="shared" si="115"/>
        <v>9.936447424118694E-2</v>
      </c>
      <c r="L30" s="27">
        <f t="shared" si="115"/>
        <v>0.18235909386153465</v>
      </c>
      <c r="M30" s="27">
        <f t="shared" si="115"/>
        <v>0.21381602795294291</v>
      </c>
      <c r="N30" s="27">
        <f t="shared" si="115"/>
        <v>0.38469570524317159</v>
      </c>
      <c r="O30" s="27">
        <f t="shared" si="115"/>
        <v>0.17808219178082191</v>
      </c>
      <c r="P30" s="27">
        <f t="shared" si="115"/>
        <v>0.33746864128120047</v>
      </c>
      <c r="Q30" s="27">
        <f t="shared" si="115"/>
        <v>0.5669140245904899</v>
      </c>
      <c r="R30" s="27">
        <f t="shared" si="115"/>
        <v>0.2385126724844637</v>
      </c>
      <c r="S30" s="27">
        <f t="shared" si="115"/>
        <v>0.31024557146390774</v>
      </c>
      <c r="T30" s="27">
        <f t="shared" si="115"/>
        <v>0.48889895211314838</v>
      </c>
      <c r="U30" s="27">
        <f t="shared" si="115"/>
        <v>0.18988390476352376</v>
      </c>
      <c r="V30" s="27">
        <f t="shared" si="115"/>
        <v>0.21643398038142594</v>
      </c>
      <c r="W30" s="27">
        <f t="shared" si="115"/>
        <v>0.23321234119782214</v>
      </c>
      <c r="X30" s="27">
        <f t="shared" si="115"/>
        <v>0.24143560720979226</v>
      </c>
      <c r="Y30" s="27">
        <f t="shared" si="115"/>
        <v>0.44120084120504255</v>
      </c>
      <c r="Z30" s="27">
        <f t="shared" si="115"/>
        <v>0.59248823640834269</v>
      </c>
      <c r="AA30" s="27">
        <f t="shared" si="115"/>
        <v>5.6416779380074812E-2</v>
      </c>
      <c r="AB30" s="27">
        <f t="shared" si="115"/>
        <v>7.0224233257377811E-2</v>
      </c>
      <c r="AC30" s="27">
        <f t="shared" si="115"/>
        <v>5.6027557465403569E-2</v>
      </c>
      <c r="AD30" s="27">
        <f t="shared" si="115"/>
        <v>0.2385234839411878</v>
      </c>
      <c r="AE30" s="27">
        <f t="shared" si="115"/>
        <v>0.16728336721437692</v>
      </c>
      <c r="AF30" s="27">
        <f t="shared" si="115"/>
        <v>5.0860045399452068E-2</v>
      </c>
      <c r="AG30" s="27">
        <f t="shared" si="115"/>
        <v>0.10278335920657572</v>
      </c>
      <c r="AH30" s="27">
        <f t="shared" si="115"/>
        <v>0.22510001889597972</v>
      </c>
      <c r="AI30" s="27">
        <f t="shared" si="115"/>
        <v>0.2690127483476899</v>
      </c>
      <c r="AJ30" s="27">
        <f t="shared" si="115"/>
        <v>0.25350712067197523</v>
      </c>
      <c r="AK30" s="27">
        <f t="shared" si="115"/>
        <v>0.23497732440737001</v>
      </c>
      <c r="AL30" s="27">
        <f t="shared" si="115"/>
        <v>0.37775457941181267</v>
      </c>
    </row>
    <row r="31" spans="1:38">
      <c r="A31" s="44" t="s">
        <v>54</v>
      </c>
      <c r="B31" s="27">
        <f t="shared" si="112"/>
        <v>9.5095139029093265E-2</v>
      </c>
      <c r="C31" s="27">
        <f t="shared" ref="C31:AL31" si="116">+C11/C$18</f>
        <v>0</v>
      </c>
      <c r="D31" s="27">
        <f t="shared" si="116"/>
        <v>5.7592373113139965E-2</v>
      </c>
      <c r="E31" s="27">
        <f t="shared" si="116"/>
        <v>4.7441307100260864E-2</v>
      </c>
      <c r="F31" s="27">
        <f t="shared" si="116"/>
        <v>0</v>
      </c>
      <c r="G31" s="27">
        <f t="shared" si="116"/>
        <v>8.0846114263631603E-3</v>
      </c>
      <c r="H31" s="27">
        <f t="shared" si="116"/>
        <v>0</v>
      </c>
      <c r="I31" s="27">
        <f t="shared" si="116"/>
        <v>0.18941759858124185</v>
      </c>
      <c r="J31" s="27">
        <f t="shared" si="116"/>
        <v>0</v>
      </c>
      <c r="K31" s="27">
        <f t="shared" si="116"/>
        <v>0</v>
      </c>
      <c r="L31" s="27">
        <f t="shared" si="116"/>
        <v>0.15900734580177719</v>
      </c>
      <c r="M31" s="27">
        <f t="shared" si="116"/>
        <v>3.6872869533284232E-2</v>
      </c>
      <c r="N31" s="27">
        <f t="shared" si="116"/>
        <v>3.5854333221874333E-3</v>
      </c>
      <c r="O31" s="27">
        <f t="shared" si="116"/>
        <v>0.15342465753424658</v>
      </c>
      <c r="P31" s="27">
        <f t="shared" si="116"/>
        <v>4.0316259265749197E-3</v>
      </c>
      <c r="Q31" s="27">
        <f t="shared" si="116"/>
        <v>0</v>
      </c>
      <c r="R31" s="27">
        <f t="shared" si="116"/>
        <v>8.2367598343626482E-3</v>
      </c>
      <c r="S31" s="27">
        <f t="shared" si="116"/>
        <v>8.613794618736173E-2</v>
      </c>
      <c r="T31" s="27">
        <f t="shared" si="116"/>
        <v>0</v>
      </c>
      <c r="U31" s="27">
        <f t="shared" si="116"/>
        <v>3.5575121296511164E-2</v>
      </c>
      <c r="V31" s="27">
        <f t="shared" si="116"/>
        <v>0.14062426585861207</v>
      </c>
      <c r="W31" s="27">
        <f t="shared" si="116"/>
        <v>0.13264918511193782</v>
      </c>
      <c r="X31" s="27">
        <f t="shared" si="116"/>
        <v>0.24100689846804674</v>
      </c>
      <c r="Y31" s="27">
        <f t="shared" si="116"/>
        <v>0</v>
      </c>
      <c r="Z31" s="27">
        <f t="shared" si="116"/>
        <v>0</v>
      </c>
      <c r="AA31" s="27">
        <f t="shared" si="116"/>
        <v>0</v>
      </c>
      <c r="AB31" s="27">
        <f t="shared" si="116"/>
        <v>0</v>
      </c>
      <c r="AC31" s="27">
        <f t="shared" si="116"/>
        <v>0</v>
      </c>
      <c r="AD31" s="27">
        <f t="shared" si="116"/>
        <v>8.4750752912639338E-2</v>
      </c>
      <c r="AE31" s="27">
        <f t="shared" si="116"/>
        <v>2.5106557822354226E-4</v>
      </c>
      <c r="AF31" s="27">
        <f t="shared" si="116"/>
        <v>0.34020289712698071</v>
      </c>
      <c r="AG31" s="27">
        <f t="shared" si="116"/>
        <v>0</v>
      </c>
      <c r="AH31" s="27">
        <f t="shared" si="116"/>
        <v>0</v>
      </c>
      <c r="AI31" s="27">
        <f t="shared" si="116"/>
        <v>4.8275341259708303E-2</v>
      </c>
      <c r="AJ31" s="27">
        <f t="shared" si="116"/>
        <v>0</v>
      </c>
      <c r="AK31" s="27">
        <f t="shared" si="116"/>
        <v>5.568543023370482E-2</v>
      </c>
      <c r="AL31" s="27">
        <f t="shared" si="116"/>
        <v>0</v>
      </c>
    </row>
    <row r="32" spans="1:38" ht="15.75" thickBot="1">
      <c r="A32" s="45" t="s">
        <v>55</v>
      </c>
      <c r="B32" s="46">
        <f t="shared" si="112"/>
        <v>0</v>
      </c>
      <c r="C32" s="46">
        <f t="shared" ref="C32:AL32" si="117">+C12/C$18</f>
        <v>0</v>
      </c>
      <c r="D32" s="46">
        <f t="shared" si="117"/>
        <v>3.502181273910953E-2</v>
      </c>
      <c r="E32" s="46">
        <f t="shared" si="117"/>
        <v>4.0622779677493122E-2</v>
      </c>
      <c r="F32" s="46">
        <f t="shared" si="117"/>
        <v>0.30463483393346119</v>
      </c>
      <c r="G32" s="46">
        <f t="shared" si="117"/>
        <v>0.31480836529652245</v>
      </c>
      <c r="H32" s="46">
        <f t="shared" si="117"/>
        <v>0.21573414716114131</v>
      </c>
      <c r="I32" s="46">
        <f t="shared" si="117"/>
        <v>0.1376235620043354</v>
      </c>
      <c r="J32" s="46">
        <f t="shared" si="117"/>
        <v>0.36362224650033698</v>
      </c>
      <c r="K32" s="46">
        <f t="shared" si="117"/>
        <v>0.58329519495630078</v>
      </c>
      <c r="L32" s="46">
        <f t="shared" si="117"/>
        <v>0</v>
      </c>
      <c r="M32" s="46">
        <f t="shared" si="117"/>
        <v>0</v>
      </c>
      <c r="N32" s="46">
        <f t="shared" si="117"/>
        <v>1.0051419231587637E-2</v>
      </c>
      <c r="O32" s="46">
        <f t="shared" si="117"/>
        <v>0</v>
      </c>
      <c r="P32" s="46">
        <f t="shared" si="117"/>
        <v>2.7711535331602664E-2</v>
      </c>
      <c r="Q32" s="46">
        <f t="shared" si="117"/>
        <v>0</v>
      </c>
      <c r="R32" s="46">
        <f t="shared" si="117"/>
        <v>1.2367808543310509E-2</v>
      </c>
      <c r="S32" s="46">
        <f t="shared" si="117"/>
        <v>0</v>
      </c>
      <c r="T32" s="46">
        <f t="shared" si="117"/>
        <v>4.0513088381462142E-2</v>
      </c>
      <c r="U32" s="46">
        <f t="shared" si="117"/>
        <v>0</v>
      </c>
      <c r="V32" s="46">
        <f t="shared" si="117"/>
        <v>0</v>
      </c>
      <c r="W32" s="46">
        <f t="shared" si="117"/>
        <v>0</v>
      </c>
      <c r="X32" s="46">
        <f t="shared" si="117"/>
        <v>0</v>
      </c>
      <c r="Y32" s="46">
        <f t="shared" si="117"/>
        <v>0</v>
      </c>
      <c r="Z32" s="46">
        <f t="shared" si="117"/>
        <v>8.6995351666170964E-3</v>
      </c>
      <c r="AA32" s="46">
        <f t="shared" si="117"/>
        <v>0</v>
      </c>
      <c r="AB32" s="46">
        <f t="shared" si="117"/>
        <v>0.30463487368669101</v>
      </c>
      <c r="AC32" s="46">
        <f t="shared" si="117"/>
        <v>0.38170726706212266</v>
      </c>
      <c r="AD32" s="46">
        <f t="shared" si="117"/>
        <v>0</v>
      </c>
      <c r="AE32" s="46">
        <f t="shared" si="117"/>
        <v>0.10155256030000678</v>
      </c>
      <c r="AF32" s="46">
        <f t="shared" si="117"/>
        <v>0</v>
      </c>
      <c r="AG32" s="46">
        <f t="shared" si="117"/>
        <v>0.36779253819717561</v>
      </c>
      <c r="AH32" s="46">
        <f t="shared" si="117"/>
        <v>3.6222325388771195E-2</v>
      </c>
      <c r="AI32" s="46">
        <f t="shared" si="117"/>
        <v>2.6585553424639621E-3</v>
      </c>
      <c r="AJ32" s="46">
        <f t="shared" si="117"/>
        <v>7.6182120394330102E-2</v>
      </c>
      <c r="AK32" s="46">
        <f t="shared" si="117"/>
        <v>5.5231392206195372E-3</v>
      </c>
      <c r="AL32" s="46">
        <f t="shared" si="117"/>
        <v>0</v>
      </c>
    </row>
    <row r="33" spans="1:38" s="35" customFormat="1" ht="15.75" thickBot="1">
      <c r="A33" s="132" t="s">
        <v>59</v>
      </c>
      <c r="B33" s="134">
        <f t="shared" si="112"/>
        <v>0.77727035986926618</v>
      </c>
      <c r="C33" s="134">
        <f t="shared" ref="C33:AL33" si="118">+C13/C$18</f>
        <v>0.7927751506511167</v>
      </c>
      <c r="D33" s="134">
        <f t="shared" si="118"/>
        <v>0.60812745323619255</v>
      </c>
      <c r="E33" s="134">
        <f t="shared" si="118"/>
        <v>0.41505655704203154</v>
      </c>
      <c r="F33" s="134">
        <f t="shared" si="118"/>
        <v>0.68248590871723813</v>
      </c>
      <c r="G33" s="134">
        <f t="shared" si="118"/>
        <v>0.79480755747435394</v>
      </c>
      <c r="H33" s="134">
        <f t="shared" si="118"/>
        <v>0.76848591587666004</v>
      </c>
      <c r="I33" s="134">
        <f t="shared" si="118"/>
        <v>0.80547445186921263</v>
      </c>
      <c r="J33" s="134">
        <f t="shared" si="118"/>
        <v>0.8503101331098607</v>
      </c>
      <c r="K33" s="134">
        <f t="shared" si="118"/>
        <v>0.97085424288377065</v>
      </c>
      <c r="L33" s="134">
        <f t="shared" si="118"/>
        <v>0.81159578671059418</v>
      </c>
      <c r="M33" s="134">
        <f t="shared" si="118"/>
        <v>0.69131701209220897</v>
      </c>
      <c r="N33" s="134">
        <f t="shared" si="118"/>
        <v>0.79198442224098053</v>
      </c>
      <c r="O33" s="134">
        <f t="shared" si="118"/>
        <v>0.95342465753424654</v>
      </c>
      <c r="P33" s="134">
        <f t="shared" si="118"/>
        <v>0.80105349081859112</v>
      </c>
      <c r="Q33" s="134">
        <f t="shared" si="118"/>
        <v>1</v>
      </c>
      <c r="R33" s="134">
        <f t="shared" si="118"/>
        <v>0.7564310593325535</v>
      </c>
      <c r="S33" s="134">
        <f t="shared" si="118"/>
        <v>0.81164332924761529</v>
      </c>
      <c r="T33" s="134">
        <f t="shared" si="118"/>
        <v>0.82539788039815065</v>
      </c>
      <c r="U33" s="134">
        <f t="shared" si="118"/>
        <v>0.82557962108012417</v>
      </c>
      <c r="V33" s="134">
        <f t="shared" si="118"/>
        <v>0.79546581043584252</v>
      </c>
      <c r="W33" s="134">
        <f t="shared" si="118"/>
        <v>0.70043352165497952</v>
      </c>
      <c r="X33" s="134">
        <f t="shared" si="118"/>
        <v>0.78092359514243503</v>
      </c>
      <c r="Y33" s="134">
        <f t="shared" si="118"/>
        <v>0.78764941075967543</v>
      </c>
      <c r="Z33" s="134">
        <f t="shared" si="118"/>
        <v>0.94099792586192244</v>
      </c>
      <c r="AA33" s="134">
        <f t="shared" si="118"/>
        <v>0.97348166157903904</v>
      </c>
      <c r="AB33" s="134">
        <f t="shared" si="118"/>
        <v>0.68248596293076125</v>
      </c>
      <c r="AC33" s="134">
        <f t="shared" si="118"/>
        <v>0.83467676262501245</v>
      </c>
      <c r="AD33" s="134">
        <f t="shared" si="118"/>
        <v>0.84385384899578408</v>
      </c>
      <c r="AE33" s="134">
        <f t="shared" si="118"/>
        <v>0.83836922508669565</v>
      </c>
      <c r="AF33" s="134">
        <f t="shared" si="118"/>
        <v>0.82698760868153554</v>
      </c>
      <c r="AG33" s="134">
        <f t="shared" si="118"/>
        <v>0.91687004633771207</v>
      </c>
      <c r="AH33" s="134">
        <f t="shared" si="118"/>
        <v>0.90828144988309234</v>
      </c>
      <c r="AI33" s="134">
        <f t="shared" si="118"/>
        <v>0.87486409932132825</v>
      </c>
      <c r="AJ33" s="134">
        <f t="shared" si="118"/>
        <v>0.90153685831584163</v>
      </c>
      <c r="AK33" s="134">
        <f t="shared" si="118"/>
        <v>0.86625041139239956</v>
      </c>
      <c r="AL33" s="134">
        <f t="shared" si="118"/>
        <v>0.80823560115484361</v>
      </c>
    </row>
    <row r="34" spans="1:38">
      <c r="A34" s="47" t="s">
        <v>56</v>
      </c>
      <c r="B34" s="37">
        <f t="shared" si="112"/>
        <v>0.18322858238018744</v>
      </c>
      <c r="C34" s="37">
        <f t="shared" ref="C34:AL34" si="119">+C14/C$18</f>
        <v>0.14322396413903915</v>
      </c>
      <c r="D34" s="37">
        <f t="shared" si="119"/>
        <v>0.26388953796354681</v>
      </c>
      <c r="E34" s="37">
        <f t="shared" si="119"/>
        <v>8.493744962960055E-2</v>
      </c>
      <c r="F34" s="37">
        <f t="shared" si="119"/>
        <v>0.25050143935877672</v>
      </c>
      <c r="G34" s="37">
        <f t="shared" si="119"/>
        <v>0.18388955945302163</v>
      </c>
      <c r="H34" s="37">
        <f t="shared" si="119"/>
        <v>0.19365075698103765</v>
      </c>
      <c r="I34" s="37">
        <f t="shared" si="119"/>
        <v>0.19452554813078737</v>
      </c>
      <c r="J34" s="37">
        <f t="shared" si="119"/>
        <v>0.12520860726651523</v>
      </c>
      <c r="K34" s="37">
        <f t="shared" si="119"/>
        <v>2.2334345953079926E-2</v>
      </c>
      <c r="L34" s="37">
        <f t="shared" si="119"/>
        <v>0.14437386582025888</v>
      </c>
      <c r="M34" s="37">
        <f t="shared" si="119"/>
        <v>0.16925094975367722</v>
      </c>
      <c r="N34" s="37">
        <f t="shared" si="119"/>
        <v>0.18669214634956191</v>
      </c>
      <c r="O34" s="37">
        <f t="shared" si="119"/>
        <v>1.9178082191780823E-2</v>
      </c>
      <c r="P34" s="37">
        <f t="shared" si="119"/>
        <v>0.17710556297279717</v>
      </c>
      <c r="Q34" s="37">
        <f t="shared" si="119"/>
        <v>0</v>
      </c>
      <c r="R34" s="37">
        <f t="shared" si="119"/>
        <v>0.19617061624298174</v>
      </c>
      <c r="S34" s="37">
        <f t="shared" si="119"/>
        <v>0.16305815308038732</v>
      </c>
      <c r="T34" s="37">
        <f t="shared" si="119"/>
        <v>0.14431031306433267</v>
      </c>
      <c r="U34" s="37">
        <f t="shared" si="119"/>
        <v>0.11112233041683725</v>
      </c>
      <c r="V34" s="37">
        <f t="shared" si="119"/>
        <v>0.12245428718717719</v>
      </c>
      <c r="W34" s="37">
        <f t="shared" si="119"/>
        <v>0.27193082947947256</v>
      </c>
      <c r="X34" s="37">
        <f t="shared" si="119"/>
        <v>0.13214096351722632</v>
      </c>
      <c r="Y34" s="37">
        <f t="shared" si="119"/>
        <v>0.16426372384947005</v>
      </c>
      <c r="Z34" s="37">
        <f t="shared" si="119"/>
        <v>3.4080113318126576E-2</v>
      </c>
      <c r="AA34" s="37">
        <f t="shared" si="119"/>
        <v>2.6069506553551794E-2</v>
      </c>
      <c r="AB34" s="37">
        <f t="shared" si="119"/>
        <v>0.25050137226837721</v>
      </c>
      <c r="AC34" s="37">
        <f t="shared" si="119"/>
        <v>0.13828519411875617</v>
      </c>
      <c r="AD34" s="37">
        <f t="shared" si="119"/>
        <v>0.13201305713398379</v>
      </c>
      <c r="AE34" s="37">
        <f t="shared" si="119"/>
        <v>0.10648902797459776</v>
      </c>
      <c r="AF34" s="37">
        <f t="shared" si="119"/>
        <v>0.17301239131846441</v>
      </c>
      <c r="AG34" s="37">
        <f t="shared" si="119"/>
        <v>7.4929446481283093E-2</v>
      </c>
      <c r="AH34" s="37">
        <f t="shared" si="119"/>
        <v>5.3267948011303773E-2</v>
      </c>
      <c r="AI34" s="37">
        <f t="shared" si="119"/>
        <v>8.4864248056721783E-2</v>
      </c>
      <c r="AJ34" s="37">
        <f t="shared" si="119"/>
        <v>5.9772830758637527E-2</v>
      </c>
      <c r="AK34" s="37">
        <f t="shared" si="119"/>
        <v>9.4179453141323616E-2</v>
      </c>
      <c r="AL34" s="37">
        <f t="shared" si="119"/>
        <v>0.19176439884515634</v>
      </c>
    </row>
    <row r="35" spans="1:38">
      <c r="A35" s="44" t="s">
        <v>57</v>
      </c>
      <c r="B35" s="27">
        <f t="shared" si="112"/>
        <v>3.950105775054643E-2</v>
      </c>
      <c r="C35" s="27">
        <f t="shared" ref="C35:AL35" si="120">+C15/C$18</f>
        <v>0</v>
      </c>
      <c r="D35" s="27">
        <f t="shared" si="120"/>
        <v>0.10799167958644453</v>
      </c>
      <c r="E35" s="27">
        <f t="shared" si="120"/>
        <v>0.49466229474906875</v>
      </c>
      <c r="F35" s="27">
        <f t="shared" si="120"/>
        <v>0</v>
      </c>
      <c r="G35" s="27">
        <f t="shared" si="120"/>
        <v>1.3122574516008163E-2</v>
      </c>
      <c r="H35" s="27">
        <f t="shared" si="120"/>
        <v>0</v>
      </c>
      <c r="I35" s="27">
        <f t="shared" si="120"/>
        <v>0</v>
      </c>
      <c r="J35" s="27">
        <f t="shared" si="120"/>
        <v>0</v>
      </c>
      <c r="K35" s="27">
        <f t="shared" si="120"/>
        <v>1.8102982810379205E-3</v>
      </c>
      <c r="L35" s="27">
        <f t="shared" si="120"/>
        <v>1.1702391235929475E-2</v>
      </c>
      <c r="M35" s="27">
        <f t="shared" si="120"/>
        <v>0.13943203815411384</v>
      </c>
      <c r="N35" s="27">
        <f t="shared" si="120"/>
        <v>1.9142849125826297E-2</v>
      </c>
      <c r="O35" s="27">
        <f t="shared" si="120"/>
        <v>9.5890410958904115E-3</v>
      </c>
      <c r="P35" s="27">
        <f t="shared" si="120"/>
        <v>2.1073183751023464E-2</v>
      </c>
      <c r="Q35" s="27">
        <f t="shared" si="120"/>
        <v>0</v>
      </c>
      <c r="R35" s="27">
        <f t="shared" si="120"/>
        <v>4.0731585797545891E-2</v>
      </c>
      <c r="S35" s="27">
        <f t="shared" si="120"/>
        <v>2.4873593778285075E-2</v>
      </c>
      <c r="T35" s="27">
        <f t="shared" si="120"/>
        <v>2.8667410928514457E-2</v>
      </c>
      <c r="U35" s="27">
        <f t="shared" si="120"/>
        <v>1.1606246609033114E-2</v>
      </c>
      <c r="V35" s="27">
        <f t="shared" si="120"/>
        <v>3.4245813863765857E-2</v>
      </c>
      <c r="W35" s="27">
        <f t="shared" si="120"/>
        <v>2.7635648865547993E-2</v>
      </c>
      <c r="X35" s="27">
        <f t="shared" si="120"/>
        <v>3.727781290492703E-2</v>
      </c>
      <c r="Y35" s="27">
        <f t="shared" si="120"/>
        <v>4.8086865390854577E-2</v>
      </c>
      <c r="Z35" s="27">
        <f t="shared" si="120"/>
        <v>2.3759673423998495E-2</v>
      </c>
      <c r="AA35" s="27">
        <f t="shared" si="120"/>
        <v>0</v>
      </c>
      <c r="AB35" s="27">
        <f t="shared" si="120"/>
        <v>0</v>
      </c>
      <c r="AC35" s="27">
        <f t="shared" si="120"/>
        <v>0</v>
      </c>
      <c r="AD35" s="27">
        <f t="shared" si="120"/>
        <v>2.3743697235568819E-2</v>
      </c>
      <c r="AE35" s="27">
        <f t="shared" si="120"/>
        <v>0</v>
      </c>
      <c r="AF35" s="27">
        <f t="shared" si="120"/>
        <v>0</v>
      </c>
      <c r="AG35" s="27">
        <f t="shared" si="120"/>
        <v>0</v>
      </c>
      <c r="AH35" s="27">
        <f t="shared" si="120"/>
        <v>2.6376493642680035E-2</v>
      </c>
      <c r="AI35" s="27">
        <f t="shared" si="120"/>
        <v>2.8243988988407475E-2</v>
      </c>
      <c r="AJ35" s="27">
        <f t="shared" si="120"/>
        <v>2.9179577164984132E-2</v>
      </c>
      <c r="AK35" s="27">
        <f t="shared" si="120"/>
        <v>3.2528472427670894E-2</v>
      </c>
      <c r="AL35" s="27">
        <f t="shared" si="120"/>
        <v>0</v>
      </c>
    </row>
    <row r="36" spans="1:38" ht="15.75" thickBot="1">
      <c r="A36" s="45" t="s">
        <v>58</v>
      </c>
      <c r="B36" s="46">
        <f t="shared" si="112"/>
        <v>0</v>
      </c>
      <c r="C36" s="46">
        <f t="shared" ref="C36:AL36" si="121">+C16/C$18</f>
        <v>6.4000885209844191E-2</v>
      </c>
      <c r="D36" s="46">
        <f t="shared" si="121"/>
        <v>1.9991329213816088E-2</v>
      </c>
      <c r="E36" s="46">
        <f t="shared" si="121"/>
        <v>5.3436985792991382E-3</v>
      </c>
      <c r="F36" s="46">
        <f t="shared" si="121"/>
        <v>6.7012651923985145E-2</v>
      </c>
      <c r="G36" s="46">
        <f t="shared" si="121"/>
        <v>8.180308556616292E-3</v>
      </c>
      <c r="H36" s="46">
        <f t="shared" si="121"/>
        <v>3.7863327142302325E-2</v>
      </c>
      <c r="I36" s="46">
        <f t="shared" si="121"/>
        <v>0</v>
      </c>
      <c r="J36" s="46">
        <f t="shared" si="121"/>
        <v>2.4481259623624088E-2</v>
      </c>
      <c r="K36" s="46">
        <f t="shared" si="121"/>
        <v>5.0011128821115013E-3</v>
      </c>
      <c r="L36" s="46">
        <f t="shared" si="121"/>
        <v>3.2327956233217485E-2</v>
      </c>
      <c r="M36" s="46">
        <f t="shared" si="121"/>
        <v>0</v>
      </c>
      <c r="N36" s="46">
        <f t="shared" si="121"/>
        <v>2.180582283631194E-3</v>
      </c>
      <c r="O36" s="46">
        <f t="shared" si="121"/>
        <v>1.7808219178082191E-2</v>
      </c>
      <c r="P36" s="46">
        <f t="shared" si="121"/>
        <v>7.6776245758817066E-4</v>
      </c>
      <c r="Q36" s="46">
        <f t="shared" si="121"/>
        <v>0</v>
      </c>
      <c r="R36" s="46">
        <f t="shared" si="121"/>
        <v>6.6667386269188529E-3</v>
      </c>
      <c r="S36" s="46">
        <f t="shared" si="121"/>
        <v>4.2492389371237007E-4</v>
      </c>
      <c r="T36" s="46">
        <f t="shared" si="121"/>
        <v>1.6243956090021853E-3</v>
      </c>
      <c r="U36" s="46">
        <f t="shared" si="121"/>
        <v>5.1691801894005414E-2</v>
      </c>
      <c r="V36" s="46">
        <f t="shared" si="121"/>
        <v>4.7834088513214378E-2</v>
      </c>
      <c r="W36" s="46">
        <f t="shared" si="121"/>
        <v>0</v>
      </c>
      <c r="X36" s="46">
        <f t="shared" si="121"/>
        <v>4.965762843541157E-2</v>
      </c>
      <c r="Y36" s="46">
        <f t="shared" si="121"/>
        <v>0</v>
      </c>
      <c r="Z36" s="46">
        <f t="shared" si="121"/>
        <v>1.1622873959525185E-3</v>
      </c>
      <c r="AA36" s="46">
        <f t="shared" si="121"/>
        <v>4.4883186740917434E-4</v>
      </c>
      <c r="AB36" s="46">
        <f t="shared" si="121"/>
        <v>6.7012664800861474E-2</v>
      </c>
      <c r="AC36" s="46">
        <f t="shared" si="121"/>
        <v>2.7038043256231374E-2</v>
      </c>
      <c r="AD36" s="46">
        <f t="shared" si="121"/>
        <v>3.8939663466332864E-4</v>
      </c>
      <c r="AE36" s="46">
        <f t="shared" si="121"/>
        <v>5.5141746938706618E-2</v>
      </c>
      <c r="AF36" s="46">
        <f t="shared" si="121"/>
        <v>0</v>
      </c>
      <c r="AG36" s="46">
        <f t="shared" si="121"/>
        <v>8.2005071810048232E-3</v>
      </c>
      <c r="AH36" s="46">
        <f t="shared" si="121"/>
        <v>1.2074108462923732E-2</v>
      </c>
      <c r="AI36" s="46">
        <f t="shared" si="121"/>
        <v>1.2027663633542431E-2</v>
      </c>
      <c r="AJ36" s="46">
        <f t="shared" si="121"/>
        <v>9.5107337605366306E-3</v>
      </c>
      <c r="AK36" s="46">
        <f t="shared" si="121"/>
        <v>7.0416630386057914E-3</v>
      </c>
      <c r="AL36" s="46">
        <f t="shared" si="121"/>
        <v>0</v>
      </c>
    </row>
    <row r="37" spans="1:38" s="35" customFormat="1" ht="15.75" thickBot="1">
      <c r="A37" s="116" t="s">
        <v>60</v>
      </c>
      <c r="B37" s="134">
        <f t="shared" si="112"/>
        <v>0.22272964013073387</v>
      </c>
      <c r="C37" s="134">
        <f t="shared" ref="C37:AL37" si="122">+C17/C$18</f>
        <v>0.20722484934888333</v>
      </c>
      <c r="D37" s="134">
        <f t="shared" si="122"/>
        <v>0.39187254676380739</v>
      </c>
      <c r="E37" s="134">
        <f t="shared" si="122"/>
        <v>0.58494344295796841</v>
      </c>
      <c r="F37" s="134">
        <f t="shared" si="122"/>
        <v>0.31751409128276187</v>
      </c>
      <c r="G37" s="134">
        <f t="shared" si="122"/>
        <v>0.20519244252564608</v>
      </c>
      <c r="H37" s="134">
        <f t="shared" si="122"/>
        <v>0.23151408412333999</v>
      </c>
      <c r="I37" s="134">
        <f t="shared" si="122"/>
        <v>0.19452554813078737</v>
      </c>
      <c r="J37" s="134">
        <f t="shared" si="122"/>
        <v>0.1496898668901393</v>
      </c>
      <c r="K37" s="134">
        <f t="shared" si="122"/>
        <v>2.9145757116229347E-2</v>
      </c>
      <c r="L37" s="134">
        <f t="shared" si="122"/>
        <v>0.18840421328940585</v>
      </c>
      <c r="M37" s="134">
        <f t="shared" si="122"/>
        <v>0.30868298790779108</v>
      </c>
      <c r="N37" s="134">
        <f t="shared" si="122"/>
        <v>0.20801557775901941</v>
      </c>
      <c r="O37" s="134">
        <f t="shared" si="122"/>
        <v>4.6575342465753428E-2</v>
      </c>
      <c r="P37" s="134">
        <f t="shared" si="122"/>
        <v>0.19894650918140883</v>
      </c>
      <c r="Q37" s="134">
        <f t="shared" si="122"/>
        <v>0</v>
      </c>
      <c r="R37" s="134">
        <f t="shared" si="122"/>
        <v>0.24356894066744647</v>
      </c>
      <c r="S37" s="134">
        <f t="shared" si="122"/>
        <v>0.18835667075238477</v>
      </c>
      <c r="T37" s="134">
        <f t="shared" si="122"/>
        <v>0.17460211960184932</v>
      </c>
      <c r="U37" s="134">
        <f t="shared" si="122"/>
        <v>0.1744203789198758</v>
      </c>
      <c r="V37" s="134">
        <f t="shared" si="122"/>
        <v>0.20453418956415742</v>
      </c>
      <c r="W37" s="134">
        <f t="shared" si="122"/>
        <v>0.29956647834502054</v>
      </c>
      <c r="X37" s="134">
        <f t="shared" si="122"/>
        <v>0.21907640485756491</v>
      </c>
      <c r="Y37" s="134">
        <f t="shared" si="122"/>
        <v>0.21235058924032463</v>
      </c>
      <c r="Z37" s="134">
        <f t="shared" si="122"/>
        <v>5.9002074138077586E-2</v>
      </c>
      <c r="AA37" s="134">
        <f t="shared" si="122"/>
        <v>2.6518338420960966E-2</v>
      </c>
      <c r="AB37" s="134">
        <f t="shared" si="122"/>
        <v>0.3175140370692387</v>
      </c>
      <c r="AC37" s="134">
        <f t="shared" si="122"/>
        <v>0.16532323737498755</v>
      </c>
      <c r="AD37" s="134">
        <f t="shared" si="122"/>
        <v>0.15614615100421594</v>
      </c>
      <c r="AE37" s="134">
        <f t="shared" si="122"/>
        <v>0.16163077491330438</v>
      </c>
      <c r="AF37" s="134">
        <f t="shared" si="122"/>
        <v>0.17301239131846441</v>
      </c>
      <c r="AG37" s="134">
        <f t="shared" si="122"/>
        <v>8.3129953662287911E-2</v>
      </c>
      <c r="AH37" s="134">
        <f t="shared" si="122"/>
        <v>9.1718550116907549E-2</v>
      </c>
      <c r="AI37" s="134">
        <f t="shared" si="122"/>
        <v>0.1251359006786717</v>
      </c>
      <c r="AJ37" s="134">
        <f t="shared" si="122"/>
        <v>9.846314168415829E-2</v>
      </c>
      <c r="AK37" s="134">
        <f t="shared" si="122"/>
        <v>0.13374958860760028</v>
      </c>
      <c r="AL37" s="134">
        <f t="shared" si="122"/>
        <v>0.19176439884515634</v>
      </c>
    </row>
    <row r="38" spans="1:38" s="35" customFormat="1" ht="15.75" thickBot="1">
      <c r="A38" s="171" t="s">
        <v>46</v>
      </c>
      <c r="B38" s="172">
        <f t="shared" si="112"/>
        <v>1</v>
      </c>
      <c r="C38" s="172">
        <f t="shared" ref="C38:AL38" si="123">+C18/C$18</f>
        <v>1</v>
      </c>
      <c r="D38" s="172">
        <f t="shared" si="123"/>
        <v>1</v>
      </c>
      <c r="E38" s="172">
        <f t="shared" si="123"/>
        <v>1</v>
      </c>
      <c r="F38" s="172">
        <f t="shared" si="123"/>
        <v>1</v>
      </c>
      <c r="G38" s="172">
        <f t="shared" si="123"/>
        <v>1</v>
      </c>
      <c r="H38" s="172">
        <f t="shared" si="123"/>
        <v>1</v>
      </c>
      <c r="I38" s="172">
        <f t="shared" si="123"/>
        <v>1</v>
      </c>
      <c r="J38" s="172">
        <f t="shared" si="123"/>
        <v>1</v>
      </c>
      <c r="K38" s="172">
        <f t="shared" si="123"/>
        <v>1</v>
      </c>
      <c r="L38" s="172">
        <f t="shared" si="123"/>
        <v>1</v>
      </c>
      <c r="M38" s="172">
        <f t="shared" si="123"/>
        <v>1</v>
      </c>
      <c r="N38" s="172">
        <f t="shared" si="123"/>
        <v>1</v>
      </c>
      <c r="O38" s="172">
        <f t="shared" si="123"/>
        <v>1</v>
      </c>
      <c r="P38" s="172">
        <f t="shared" si="123"/>
        <v>1</v>
      </c>
      <c r="Q38" s="172">
        <f t="shared" si="123"/>
        <v>1</v>
      </c>
      <c r="R38" s="172">
        <f t="shared" si="123"/>
        <v>1</v>
      </c>
      <c r="S38" s="172">
        <f t="shared" si="123"/>
        <v>1</v>
      </c>
      <c r="T38" s="172">
        <f t="shared" si="123"/>
        <v>1</v>
      </c>
      <c r="U38" s="172">
        <f t="shared" si="123"/>
        <v>1</v>
      </c>
      <c r="V38" s="172">
        <f t="shared" si="123"/>
        <v>1</v>
      </c>
      <c r="W38" s="172">
        <f t="shared" si="123"/>
        <v>1</v>
      </c>
      <c r="X38" s="172">
        <f t="shared" si="123"/>
        <v>1</v>
      </c>
      <c r="Y38" s="172">
        <f t="shared" si="123"/>
        <v>1</v>
      </c>
      <c r="Z38" s="172">
        <f t="shared" si="123"/>
        <v>1</v>
      </c>
      <c r="AA38" s="172">
        <f t="shared" si="123"/>
        <v>1</v>
      </c>
      <c r="AB38" s="172">
        <f t="shared" si="123"/>
        <v>1</v>
      </c>
      <c r="AC38" s="172">
        <f t="shared" si="123"/>
        <v>1</v>
      </c>
      <c r="AD38" s="172">
        <f t="shared" si="123"/>
        <v>1</v>
      </c>
      <c r="AE38" s="172">
        <f t="shared" si="123"/>
        <v>1</v>
      </c>
      <c r="AF38" s="172">
        <f t="shared" si="123"/>
        <v>1</v>
      </c>
      <c r="AG38" s="172">
        <f t="shared" si="123"/>
        <v>1</v>
      </c>
      <c r="AH38" s="172">
        <f t="shared" si="123"/>
        <v>1</v>
      </c>
      <c r="AI38" s="172">
        <f t="shared" si="123"/>
        <v>1</v>
      </c>
      <c r="AJ38" s="172">
        <f t="shared" si="123"/>
        <v>1</v>
      </c>
      <c r="AK38" s="172">
        <f t="shared" si="123"/>
        <v>1</v>
      </c>
      <c r="AL38" s="172">
        <f t="shared" si="123"/>
        <v>1</v>
      </c>
    </row>
    <row r="39" spans="1:38" s="30" customFormat="1" ht="409.6"/>
    <row r="40" spans="1:38" ht="409.6">
      <c r="A40" s="342" t="s">
        <v>198</v>
      </c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3"/>
    </row>
    <row r="41" spans="1:38" ht="11.45" customHeight="1">
      <c r="A41" s="58" t="s">
        <v>174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</row>
    <row r="42" spans="1:38" ht="14.45" customHeight="1">
      <c r="A42" s="59" t="s">
        <v>490</v>
      </c>
      <c r="B42" s="58"/>
      <c r="C42" s="58"/>
      <c r="D42" s="58"/>
      <c r="E42" s="58"/>
      <c r="F42" s="5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  <row r="43" spans="1:38" ht="409.6">
      <c r="A43" s="69"/>
    </row>
  </sheetData>
  <sortState ref="A5:S118">
    <sortCondition ref="C5:C118"/>
  </sortState>
  <mergeCells count="2">
    <mergeCell ref="A40:AK40"/>
    <mergeCell ref="A23:AL23"/>
  </mergeCells>
  <hyperlinks>
    <hyperlink ref="A1:AK1" location="CONTENIDO!A1" display="EMPRESAS DE TRANSPORTE AÉREO - AEROTAXIS - COSTOS DE OPERACIÓN   -  I SEMESTRE DE 2011  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M24" sqref="M24"/>
    </sheetView>
  </sheetViews>
  <sheetFormatPr baseColWidth="10" defaultColWidth="10.8984375" defaultRowHeight="15"/>
  <cols>
    <col min="1" max="1" width="32.5" style="32" customWidth="1"/>
    <col min="2" max="5" width="8.796875" style="32" customWidth="1"/>
    <col min="6" max="6" width="8.796875" style="5" customWidth="1"/>
    <col min="7" max="16384" width="10.8984375" style="5"/>
  </cols>
  <sheetData>
    <row r="1" spans="1:9" ht="25.9" customHeight="1" thickBot="1">
      <c r="A1" s="346" t="s">
        <v>348</v>
      </c>
      <c r="B1" s="347"/>
      <c r="C1" s="347"/>
      <c r="D1" s="347"/>
      <c r="E1" s="347"/>
      <c r="F1" s="347"/>
      <c r="G1" s="347"/>
      <c r="H1" s="347"/>
      <c r="I1" s="347"/>
    </row>
    <row r="2" spans="1:9" ht="15.75" thickBot="1">
      <c r="A2" s="173" t="s">
        <v>328</v>
      </c>
      <c r="B2" s="173" t="s">
        <v>182</v>
      </c>
      <c r="C2" s="173" t="s">
        <v>415</v>
      </c>
      <c r="D2" s="173" t="s">
        <v>506</v>
      </c>
      <c r="E2" s="173" t="s">
        <v>507</v>
      </c>
      <c r="F2" s="173" t="s">
        <v>182</v>
      </c>
      <c r="G2" s="173" t="s">
        <v>184</v>
      </c>
      <c r="H2" s="173" t="s">
        <v>415</v>
      </c>
      <c r="I2" s="173" t="s">
        <v>432</v>
      </c>
    </row>
    <row r="3" spans="1:9" ht="15.75" thickBot="1">
      <c r="A3" s="174" t="s">
        <v>0</v>
      </c>
      <c r="B3" s="174" t="s">
        <v>2</v>
      </c>
      <c r="C3" s="174" t="s">
        <v>17</v>
      </c>
      <c r="D3" s="174" t="s">
        <v>22</v>
      </c>
      <c r="E3" s="174" t="s">
        <v>23</v>
      </c>
      <c r="F3" s="174" t="s">
        <v>442</v>
      </c>
      <c r="G3" s="174" t="s">
        <v>144</v>
      </c>
      <c r="H3" s="174" t="s">
        <v>454</v>
      </c>
      <c r="I3" s="174" t="s">
        <v>31</v>
      </c>
    </row>
    <row r="4" spans="1:9">
      <c r="A4" s="17" t="s">
        <v>67</v>
      </c>
      <c r="B4" s="245">
        <v>123287</v>
      </c>
      <c r="C4" s="245">
        <v>1130213</v>
      </c>
      <c r="D4" s="245">
        <v>1017825.5</v>
      </c>
      <c r="E4" s="245">
        <v>289031.33333333331</v>
      </c>
      <c r="F4" s="245">
        <v>108177</v>
      </c>
      <c r="G4" s="245">
        <v>4748815</v>
      </c>
      <c r="H4" s="245">
        <v>1130213</v>
      </c>
      <c r="I4" s="246">
        <v>545739</v>
      </c>
    </row>
    <row r="5" spans="1:9">
      <c r="A5" s="28" t="s">
        <v>49</v>
      </c>
      <c r="B5" s="244">
        <v>97866</v>
      </c>
      <c r="C5" s="244">
        <v>81100</v>
      </c>
      <c r="D5" s="244">
        <v>142284.5</v>
      </c>
      <c r="E5" s="244">
        <v>72457.333333333328</v>
      </c>
      <c r="F5" s="244">
        <v>161266</v>
      </c>
      <c r="G5" s="244">
        <v>419924</v>
      </c>
      <c r="H5" s="244">
        <v>93618</v>
      </c>
      <c r="I5" s="247">
        <v>59240</v>
      </c>
    </row>
    <row r="6" spans="1:9">
      <c r="A6" s="28" t="s">
        <v>50</v>
      </c>
      <c r="B6" s="244">
        <v>4836</v>
      </c>
      <c r="C6" s="244">
        <v>30108</v>
      </c>
      <c r="D6" s="244">
        <v>10825</v>
      </c>
      <c r="E6" s="244">
        <v>17800.333333333332</v>
      </c>
      <c r="F6" s="244">
        <v>40361</v>
      </c>
      <c r="G6" s="244">
        <v>631405</v>
      </c>
      <c r="H6" s="244">
        <v>30108</v>
      </c>
      <c r="I6" s="247">
        <v>27258</v>
      </c>
    </row>
    <row r="7" spans="1:9">
      <c r="A7" s="28" t="s">
        <v>51</v>
      </c>
      <c r="B7" s="244">
        <v>55900</v>
      </c>
      <c r="C7" s="244">
        <v>457025</v>
      </c>
      <c r="D7" s="244">
        <v>968851</v>
      </c>
      <c r="E7" s="244">
        <v>138694.66666666666</v>
      </c>
      <c r="F7" s="244">
        <v>51608</v>
      </c>
      <c r="G7" s="244">
        <v>1675074</v>
      </c>
      <c r="H7" s="244">
        <v>457025</v>
      </c>
      <c r="I7" s="247">
        <v>319825</v>
      </c>
    </row>
    <row r="8" spans="1:9">
      <c r="A8" s="28" t="s">
        <v>53</v>
      </c>
      <c r="B8" s="244">
        <v>175855</v>
      </c>
      <c r="C8" s="244">
        <v>177050</v>
      </c>
      <c r="D8" s="244">
        <v>127842.5</v>
      </c>
      <c r="E8" s="244">
        <v>226705</v>
      </c>
      <c r="F8" s="244">
        <v>340194</v>
      </c>
      <c r="G8" s="244">
        <v>2788939</v>
      </c>
      <c r="H8" s="244">
        <v>208294</v>
      </c>
      <c r="I8" s="247">
        <v>403544</v>
      </c>
    </row>
    <row r="9" spans="1:9">
      <c r="A9" s="28" t="s">
        <v>54</v>
      </c>
      <c r="B9" s="244">
        <v>57336</v>
      </c>
      <c r="C9" s="244">
        <v>0</v>
      </c>
      <c r="D9" s="244">
        <v>4800</v>
      </c>
      <c r="E9" s="244">
        <v>24872.333333333332</v>
      </c>
      <c r="F9" s="244">
        <v>80234</v>
      </c>
      <c r="G9" s="244">
        <v>607838</v>
      </c>
      <c r="H9" s="244">
        <v>0</v>
      </c>
      <c r="I9" s="247">
        <v>0</v>
      </c>
    </row>
    <row r="10" spans="1:9" ht="15.75" thickBot="1">
      <c r="A10" s="38" t="s">
        <v>55</v>
      </c>
      <c r="B10" s="244">
        <v>0</v>
      </c>
      <c r="C10" s="244">
        <v>0</v>
      </c>
      <c r="D10" s="244">
        <v>0</v>
      </c>
      <c r="E10" s="244">
        <v>0</v>
      </c>
      <c r="F10" s="244">
        <v>0</v>
      </c>
      <c r="G10" s="244">
        <v>0</v>
      </c>
      <c r="H10" s="244">
        <v>0</v>
      </c>
      <c r="I10" s="247">
        <v>69962</v>
      </c>
    </row>
    <row r="11" spans="1:9" ht="15.75" thickBot="1">
      <c r="A11" s="132" t="s">
        <v>59</v>
      </c>
      <c r="B11" s="223">
        <f t="shared" ref="B11:I11" si="0">SUM(B4:B10)</f>
        <v>515080</v>
      </c>
      <c r="C11" s="223">
        <f t="shared" si="0"/>
        <v>1875496</v>
      </c>
      <c r="D11" s="223">
        <f t="shared" si="0"/>
        <v>2272428.5</v>
      </c>
      <c r="E11" s="223">
        <f t="shared" si="0"/>
        <v>769561</v>
      </c>
      <c r="F11" s="223">
        <f t="shared" si="0"/>
        <v>781840</v>
      </c>
      <c r="G11" s="223">
        <f t="shared" si="0"/>
        <v>10871995</v>
      </c>
      <c r="H11" s="223">
        <f t="shared" si="0"/>
        <v>1919258</v>
      </c>
      <c r="I11" s="226">
        <f t="shared" si="0"/>
        <v>1425568</v>
      </c>
    </row>
    <row r="12" spans="1:9">
      <c r="A12" s="18" t="s">
        <v>56</v>
      </c>
      <c r="B12" s="244">
        <v>0</v>
      </c>
      <c r="C12" s="244">
        <v>2258722</v>
      </c>
      <c r="D12" s="244">
        <v>392794</v>
      </c>
      <c r="E12" s="244">
        <v>157591.66666666666</v>
      </c>
      <c r="F12" s="244">
        <v>69649</v>
      </c>
      <c r="G12" s="244">
        <v>2526437</v>
      </c>
      <c r="H12" s="244">
        <v>2258722</v>
      </c>
      <c r="I12" s="247">
        <v>30711</v>
      </c>
    </row>
    <row r="13" spans="1:9">
      <c r="A13" s="28" t="s">
        <v>57</v>
      </c>
      <c r="B13" s="244">
        <v>0</v>
      </c>
      <c r="C13" s="244">
        <v>0</v>
      </c>
      <c r="D13" s="244">
        <v>0</v>
      </c>
      <c r="E13" s="244">
        <v>6466</v>
      </c>
      <c r="F13" s="244">
        <v>77</v>
      </c>
      <c r="G13" s="244">
        <v>497518</v>
      </c>
      <c r="H13" s="244">
        <v>0</v>
      </c>
      <c r="I13" s="247">
        <v>39978</v>
      </c>
    </row>
    <row r="14" spans="1:9" ht="15.75" thickBot="1">
      <c r="A14" s="38" t="s">
        <v>58</v>
      </c>
      <c r="B14" s="244">
        <v>9061</v>
      </c>
      <c r="C14" s="244">
        <v>130278</v>
      </c>
      <c r="D14" s="244">
        <v>582.5</v>
      </c>
      <c r="E14" s="244">
        <v>0</v>
      </c>
      <c r="F14" s="244">
        <v>0</v>
      </c>
      <c r="G14" s="244">
        <v>0</v>
      </c>
      <c r="H14" s="244">
        <v>130278</v>
      </c>
      <c r="I14" s="247">
        <v>0</v>
      </c>
    </row>
    <row r="15" spans="1:9" ht="15.75" thickBot="1">
      <c r="A15" s="116" t="s">
        <v>60</v>
      </c>
      <c r="B15" s="226">
        <f>SUM(B12:B14)</f>
        <v>9061</v>
      </c>
      <c r="C15" s="226">
        <f t="shared" ref="C15:I15" si="1">SUM(C12:C14)</f>
        <v>2389000</v>
      </c>
      <c r="D15" s="226">
        <f t="shared" si="1"/>
        <v>393376.5</v>
      </c>
      <c r="E15" s="226">
        <f t="shared" si="1"/>
        <v>164057.66666666666</v>
      </c>
      <c r="F15" s="226">
        <f t="shared" si="1"/>
        <v>69726</v>
      </c>
      <c r="G15" s="226">
        <f t="shared" si="1"/>
        <v>3023955</v>
      </c>
      <c r="H15" s="226">
        <f t="shared" si="1"/>
        <v>2389000</v>
      </c>
      <c r="I15" s="226">
        <f t="shared" si="1"/>
        <v>70689</v>
      </c>
    </row>
    <row r="16" spans="1:9" ht="15.75" thickBot="1">
      <c r="A16" s="171" t="s">
        <v>46</v>
      </c>
      <c r="B16" s="250">
        <f>+B11+B15</f>
        <v>524141</v>
      </c>
      <c r="C16" s="250">
        <f t="shared" ref="C16:I16" si="2">+C11+C15</f>
        <v>4264496</v>
      </c>
      <c r="D16" s="250">
        <f t="shared" si="2"/>
        <v>2665805</v>
      </c>
      <c r="E16" s="250">
        <f t="shared" si="2"/>
        <v>933618.66666666663</v>
      </c>
      <c r="F16" s="250">
        <f t="shared" si="2"/>
        <v>851566</v>
      </c>
      <c r="G16" s="250">
        <f t="shared" si="2"/>
        <v>13895950</v>
      </c>
      <c r="H16" s="250">
        <f t="shared" si="2"/>
        <v>4308258</v>
      </c>
      <c r="I16" s="250">
        <f t="shared" si="2"/>
        <v>1496257</v>
      </c>
    </row>
    <row r="17" spans="1:9">
      <c r="A17" s="18" t="s">
        <v>175</v>
      </c>
      <c r="B17" s="244">
        <v>285</v>
      </c>
      <c r="C17" s="244">
        <v>13</v>
      </c>
      <c r="D17" s="244">
        <v>379</v>
      </c>
      <c r="E17" s="244">
        <v>561</v>
      </c>
      <c r="F17" s="244">
        <v>284</v>
      </c>
      <c r="G17" s="244">
        <v>197</v>
      </c>
      <c r="H17" s="244">
        <v>60</v>
      </c>
      <c r="I17" s="247">
        <v>55</v>
      </c>
    </row>
    <row r="18" spans="1:9">
      <c r="A18" s="28" t="s">
        <v>176</v>
      </c>
      <c r="B18" s="244">
        <v>84</v>
      </c>
      <c r="C18" s="244">
        <v>7</v>
      </c>
      <c r="D18" s="244">
        <v>165</v>
      </c>
      <c r="E18" s="244">
        <v>239</v>
      </c>
      <c r="F18" s="244">
        <v>91</v>
      </c>
      <c r="G18" s="244">
        <v>241</v>
      </c>
      <c r="H18" s="244">
        <v>27</v>
      </c>
      <c r="I18" s="247">
        <v>28</v>
      </c>
    </row>
    <row r="19" spans="1:9" ht="15.75" thickBot="1">
      <c r="A19" s="65" t="s">
        <v>177</v>
      </c>
      <c r="B19" s="248">
        <v>3</v>
      </c>
      <c r="C19" s="248">
        <v>1</v>
      </c>
      <c r="D19" s="248">
        <v>4</v>
      </c>
      <c r="E19" s="248">
        <v>4</v>
      </c>
      <c r="F19" s="248">
        <v>1</v>
      </c>
      <c r="G19" s="248">
        <v>1</v>
      </c>
      <c r="H19" s="248">
        <v>1</v>
      </c>
      <c r="I19" s="249">
        <v>1</v>
      </c>
    </row>
    <row r="20" spans="1:9" ht="15.75" thickBot="1"/>
    <row r="21" spans="1:9" ht="19.5" thickBot="1">
      <c r="A21" s="314" t="s">
        <v>62</v>
      </c>
      <c r="B21" s="315"/>
      <c r="C21" s="315"/>
      <c r="D21" s="315"/>
      <c r="E21" s="315"/>
      <c r="F21" s="315"/>
      <c r="G21" s="315"/>
      <c r="H21" s="315"/>
      <c r="I21" s="316"/>
    </row>
    <row r="22" spans="1:9" ht="15.75" thickBot="1">
      <c r="A22" s="5"/>
      <c r="B22" s="5"/>
      <c r="C22" s="5"/>
      <c r="D22" s="5"/>
      <c r="E22" s="5"/>
    </row>
    <row r="23" spans="1:9">
      <c r="A23" s="17" t="s">
        <v>47</v>
      </c>
      <c r="B23" s="39">
        <f t="shared" ref="B23:F29" si="3">+B4/B$16</f>
        <v>0.23521724116220635</v>
      </c>
      <c r="C23" s="39">
        <f t="shared" si="3"/>
        <v>0.26502850512698334</v>
      </c>
      <c r="D23" s="39">
        <f t="shared" si="3"/>
        <v>0.38180793418873471</v>
      </c>
      <c r="E23" s="39">
        <f t="shared" si="3"/>
        <v>0.30958178499715799</v>
      </c>
      <c r="F23" s="39">
        <f t="shared" si="3"/>
        <v>0.12703301916704049</v>
      </c>
      <c r="G23" s="39">
        <f t="shared" ref="G23:I23" si="4">+G4/G$16</f>
        <v>0.34174093890665985</v>
      </c>
      <c r="H23" s="39">
        <f t="shared" si="4"/>
        <v>0.26233642460595441</v>
      </c>
      <c r="I23" s="39">
        <f t="shared" si="4"/>
        <v>0.3647361382436306</v>
      </c>
    </row>
    <row r="24" spans="1:9">
      <c r="A24" s="28" t="s">
        <v>49</v>
      </c>
      <c r="B24" s="27">
        <f t="shared" si="3"/>
        <v>0.18671693303901049</v>
      </c>
      <c r="C24" s="27">
        <f t="shared" si="3"/>
        <v>1.9017487646840331E-2</v>
      </c>
      <c r="D24" s="27">
        <f t="shared" si="3"/>
        <v>5.3373933952408373E-2</v>
      </c>
      <c r="E24" s="27">
        <f t="shared" si="3"/>
        <v>7.7609130922832156E-2</v>
      </c>
      <c r="F24" s="27">
        <f t="shared" si="3"/>
        <v>0.18937580880401519</v>
      </c>
      <c r="G24" s="27">
        <f t="shared" ref="G24:I24" si="5">+G5/G$16</f>
        <v>3.0219164576729192E-2</v>
      </c>
      <c r="H24" s="27">
        <f t="shared" si="5"/>
        <v>2.1729896398962178E-2</v>
      </c>
      <c r="I24" s="27">
        <f t="shared" si="5"/>
        <v>3.9592128892295908E-2</v>
      </c>
    </row>
    <row r="25" spans="1:9">
      <c r="A25" s="28" t="s">
        <v>50</v>
      </c>
      <c r="B25" s="27">
        <f t="shared" si="3"/>
        <v>9.2265249236369602E-3</v>
      </c>
      <c r="C25" s="27">
        <f t="shared" si="3"/>
        <v>7.0601543535273575E-3</v>
      </c>
      <c r="D25" s="27">
        <f t="shared" si="3"/>
        <v>4.060687109522264E-3</v>
      </c>
      <c r="E25" s="27">
        <f t="shared" si="3"/>
        <v>1.9065956978866459E-2</v>
      </c>
      <c r="F25" s="27">
        <f t="shared" si="3"/>
        <v>4.7396208866958049E-2</v>
      </c>
      <c r="G25" s="27">
        <f t="shared" ref="G25:I25" si="6">+G6/G$16</f>
        <v>4.5438059290656634E-2</v>
      </c>
      <c r="H25" s="27">
        <f t="shared" si="6"/>
        <v>6.9884394110102041E-3</v>
      </c>
      <c r="I25" s="27">
        <f t="shared" si="6"/>
        <v>1.8217458631772484E-2</v>
      </c>
    </row>
    <row r="26" spans="1:9">
      <c r="A26" s="28" t="s">
        <v>51</v>
      </c>
      <c r="B26" s="27">
        <f t="shared" si="3"/>
        <v>0.10665069132161002</v>
      </c>
      <c r="C26" s="27">
        <f t="shared" si="3"/>
        <v>0.10716975698886809</v>
      </c>
      <c r="D26" s="27">
        <f t="shared" si="3"/>
        <v>0.36343656043859174</v>
      </c>
      <c r="E26" s="27">
        <f t="shared" si="3"/>
        <v>0.1485560128760636</v>
      </c>
      <c r="F26" s="27">
        <f t="shared" si="3"/>
        <v>6.0603640821733133E-2</v>
      </c>
      <c r="G26" s="27">
        <f t="shared" ref="G26:I26" si="7">+G7/G$16</f>
        <v>0.12054404340833121</v>
      </c>
      <c r="H26" s="27">
        <f t="shared" si="7"/>
        <v>0.10608115855642815</v>
      </c>
      <c r="I26" s="27">
        <f t="shared" si="7"/>
        <v>0.21375004427715291</v>
      </c>
    </row>
    <row r="27" spans="1:9">
      <c r="A27" s="28" t="s">
        <v>63</v>
      </c>
      <c r="B27" s="27">
        <f t="shared" si="3"/>
        <v>0.3355108644429648</v>
      </c>
      <c r="C27" s="27">
        <f t="shared" si="3"/>
        <v>4.1517215633453522E-2</v>
      </c>
      <c r="D27" s="27">
        <f t="shared" si="3"/>
        <v>4.7956433422549662E-2</v>
      </c>
      <c r="E27" s="27">
        <f t="shared" si="3"/>
        <v>0.24282397952625911</v>
      </c>
      <c r="F27" s="27">
        <f t="shared" si="3"/>
        <v>0.39949222960991865</v>
      </c>
      <c r="G27" s="27">
        <f t="shared" ref="G27:I27" si="8">+G8/G$16</f>
        <v>0.20070157132114033</v>
      </c>
      <c r="H27" s="27">
        <f t="shared" si="8"/>
        <v>4.8347615207817177E-2</v>
      </c>
      <c r="I27" s="27">
        <f t="shared" si="8"/>
        <v>0.26970233054882953</v>
      </c>
    </row>
    <row r="28" spans="1:9">
      <c r="A28" s="28" t="s">
        <v>54</v>
      </c>
      <c r="B28" s="27">
        <f t="shared" si="3"/>
        <v>0.10939041212192903</v>
      </c>
      <c r="C28" s="27">
        <f t="shared" si="3"/>
        <v>0</v>
      </c>
      <c r="D28" s="27">
        <f t="shared" si="3"/>
        <v>1.800581812998325E-3</v>
      </c>
      <c r="E28" s="27">
        <f t="shared" si="3"/>
        <v>2.6640784103145611E-2</v>
      </c>
      <c r="F28" s="27">
        <f t="shared" si="3"/>
        <v>9.421935586906946E-2</v>
      </c>
      <c r="G28" s="27">
        <f t="shared" ref="G28:I28" si="9">+G9/G$16</f>
        <v>4.3742097517622043E-2</v>
      </c>
      <c r="H28" s="27">
        <f t="shared" si="9"/>
        <v>0</v>
      </c>
      <c r="I28" s="27">
        <f t="shared" si="9"/>
        <v>0</v>
      </c>
    </row>
    <row r="29" spans="1:9" ht="15.75" thickBot="1">
      <c r="A29" s="28" t="s">
        <v>55</v>
      </c>
      <c r="B29" s="27">
        <f t="shared" si="3"/>
        <v>0</v>
      </c>
      <c r="C29" s="27">
        <f t="shared" si="3"/>
        <v>0</v>
      </c>
      <c r="D29" s="27">
        <f t="shared" si="3"/>
        <v>0</v>
      </c>
      <c r="E29" s="27">
        <f t="shared" si="3"/>
        <v>0</v>
      </c>
      <c r="F29" s="27">
        <f t="shared" si="3"/>
        <v>0</v>
      </c>
      <c r="G29" s="27">
        <f t="shared" ref="G29:I29" si="10">+G10/G$16</f>
        <v>0</v>
      </c>
      <c r="H29" s="27">
        <f t="shared" si="10"/>
        <v>0</v>
      </c>
      <c r="I29" s="27">
        <f t="shared" si="10"/>
        <v>4.6758010154672625E-2</v>
      </c>
    </row>
    <row r="30" spans="1:9" ht="15.75" thickBot="1">
      <c r="A30" s="132" t="s">
        <v>59</v>
      </c>
      <c r="B30" s="158">
        <f t="shared" ref="B30:B35" si="11">+B11/B$16</f>
        <v>0.98271266701135762</v>
      </c>
      <c r="C30" s="158">
        <f t="shared" ref="C30:F30" si="12">+C11/C$16</f>
        <v>0.43979311974967267</v>
      </c>
      <c r="D30" s="158">
        <f t="shared" si="12"/>
        <v>0.85243613092480508</v>
      </c>
      <c r="E30" s="158">
        <f t="shared" si="12"/>
        <v>0.82427764940432502</v>
      </c>
      <c r="F30" s="158">
        <f t="shared" si="12"/>
        <v>0.91812026313873496</v>
      </c>
      <c r="G30" s="158">
        <f t="shared" ref="G30:I30" si="13">+G11/G$16</f>
        <v>0.78238587502113921</v>
      </c>
      <c r="H30" s="158">
        <f t="shared" si="13"/>
        <v>0.44548353418017211</v>
      </c>
      <c r="I30" s="158">
        <f t="shared" si="13"/>
        <v>0.95275611074835409</v>
      </c>
    </row>
    <row r="31" spans="1:9">
      <c r="A31" s="28" t="s">
        <v>56</v>
      </c>
      <c r="B31" s="27">
        <f t="shared" si="11"/>
        <v>0</v>
      </c>
      <c r="C31" s="27">
        <f t="shared" ref="C31:F31" si="14">+C12/C$16</f>
        <v>0.529657431968514</v>
      </c>
      <c r="D31" s="27">
        <f t="shared" si="14"/>
        <v>0.14734536096976336</v>
      </c>
      <c r="E31" s="27">
        <f t="shared" si="14"/>
        <v>0.16879661075042773</v>
      </c>
      <c r="F31" s="27">
        <f t="shared" si="14"/>
        <v>8.1789315214557651E-2</v>
      </c>
      <c r="G31" s="27">
        <f t="shared" ref="G31:I31" si="15">+G12/G$16</f>
        <v>0.18181103127170148</v>
      </c>
      <c r="H31" s="27">
        <f t="shared" si="15"/>
        <v>0.5242773297235217</v>
      </c>
      <c r="I31" s="27">
        <f t="shared" si="15"/>
        <v>2.0525217258799792E-2</v>
      </c>
    </row>
    <row r="32" spans="1:9">
      <c r="A32" s="28" t="s">
        <v>57</v>
      </c>
      <c r="B32" s="27">
        <f t="shared" si="11"/>
        <v>0</v>
      </c>
      <c r="C32" s="27">
        <f t="shared" ref="C32:F32" si="16">+C13/C$16</f>
        <v>0</v>
      </c>
      <c r="D32" s="27">
        <f t="shared" si="16"/>
        <v>0</v>
      </c>
      <c r="E32" s="27">
        <f t="shared" si="16"/>
        <v>6.9257398452473107E-3</v>
      </c>
      <c r="F32" s="27">
        <f t="shared" si="16"/>
        <v>9.0421646707360319E-5</v>
      </c>
      <c r="G32" s="27">
        <f t="shared" ref="G32:I32" si="17">+G13/G$16</f>
        <v>3.5803093707159284E-2</v>
      </c>
      <c r="H32" s="27">
        <f t="shared" si="17"/>
        <v>0</v>
      </c>
      <c r="I32" s="27">
        <f t="shared" si="17"/>
        <v>2.6718671992846148E-2</v>
      </c>
    </row>
    <row r="33" spans="1:9" ht="15.75" thickBot="1">
      <c r="A33" s="28" t="s">
        <v>58</v>
      </c>
      <c r="B33" s="27">
        <f t="shared" si="11"/>
        <v>1.7287332988642368E-2</v>
      </c>
      <c r="C33" s="27">
        <f t="shared" ref="C33:F33" si="18">+C14/C$16</f>
        <v>3.0549448281813371E-2</v>
      </c>
      <c r="D33" s="27">
        <f t="shared" si="18"/>
        <v>2.1850810543156757E-4</v>
      </c>
      <c r="E33" s="27">
        <f t="shared" si="18"/>
        <v>0</v>
      </c>
      <c r="F33" s="27">
        <f t="shared" si="18"/>
        <v>0</v>
      </c>
      <c r="G33" s="27">
        <f t="shared" ref="G33:I33" si="19">+G14/G$16</f>
        <v>0</v>
      </c>
      <c r="H33" s="27">
        <f t="shared" si="19"/>
        <v>3.0239136096306209E-2</v>
      </c>
      <c r="I33" s="27">
        <f t="shared" si="19"/>
        <v>0</v>
      </c>
    </row>
    <row r="34" spans="1:9" ht="15.75" thickBot="1">
      <c r="A34" s="116" t="s">
        <v>60</v>
      </c>
      <c r="B34" s="159">
        <f t="shared" si="11"/>
        <v>1.7287332988642368E-2</v>
      </c>
      <c r="C34" s="159">
        <f t="shared" ref="C34:F34" si="20">+C15/C$16</f>
        <v>0.56020688025032739</v>
      </c>
      <c r="D34" s="159">
        <f t="shared" si="20"/>
        <v>0.14756386907519492</v>
      </c>
      <c r="E34" s="159">
        <f t="shared" si="20"/>
        <v>0.17572235059567504</v>
      </c>
      <c r="F34" s="159">
        <f t="shared" si="20"/>
        <v>8.1879736861265012E-2</v>
      </c>
      <c r="G34" s="159">
        <f t="shared" ref="G34:I34" si="21">+G15/G$16</f>
        <v>0.21761412497886073</v>
      </c>
      <c r="H34" s="159">
        <f t="shared" si="21"/>
        <v>0.55451646581982783</v>
      </c>
      <c r="I34" s="159">
        <f t="shared" si="21"/>
        <v>4.7243889251645937E-2</v>
      </c>
    </row>
    <row r="35" spans="1:9" ht="15.75" thickBot="1">
      <c r="A35" s="155" t="s">
        <v>46</v>
      </c>
      <c r="B35" s="156">
        <f t="shared" si="11"/>
        <v>1</v>
      </c>
      <c r="C35" s="156">
        <f t="shared" ref="C35:F35" si="22">+C16/C$16</f>
        <v>1</v>
      </c>
      <c r="D35" s="156">
        <f t="shared" si="22"/>
        <v>1</v>
      </c>
      <c r="E35" s="156">
        <f t="shared" si="22"/>
        <v>1</v>
      </c>
      <c r="F35" s="156">
        <f t="shared" si="22"/>
        <v>1</v>
      </c>
      <c r="G35" s="156">
        <f t="shared" ref="G35:I35" si="23">+G16/G$16</f>
        <v>1</v>
      </c>
      <c r="H35" s="156">
        <f t="shared" si="23"/>
        <v>1</v>
      </c>
      <c r="I35" s="156">
        <f t="shared" si="23"/>
        <v>1</v>
      </c>
    </row>
    <row r="36" spans="1:9">
      <c r="A36" s="58" t="s">
        <v>185</v>
      </c>
      <c r="B36" s="58"/>
      <c r="C36" s="58"/>
      <c r="D36" s="58"/>
      <c r="E36" s="58"/>
    </row>
    <row r="37" spans="1:9">
      <c r="A37" s="58" t="s">
        <v>131</v>
      </c>
      <c r="B37" s="58"/>
      <c r="C37" s="58"/>
      <c r="D37" s="58"/>
      <c r="E37" s="58"/>
    </row>
    <row r="38" spans="1:9">
      <c r="A38" s="31" t="s">
        <v>490</v>
      </c>
      <c r="B38" s="58"/>
      <c r="C38" s="58"/>
      <c r="D38" s="58"/>
      <c r="E38" s="58"/>
    </row>
  </sheetData>
  <mergeCells count="2">
    <mergeCell ref="A1:I1"/>
    <mergeCell ref="A21:I21"/>
  </mergeCells>
  <hyperlinks>
    <hyperlink ref="A1:E1" location="CONTENIDO!A1" display="CONTENIDO!A1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20" sqref="L20"/>
    </sheetView>
  </sheetViews>
  <sheetFormatPr baseColWidth="10" defaultColWidth="10.8984375" defaultRowHeight="15"/>
  <cols>
    <col min="1" max="1" width="32.5" style="32" customWidth="1"/>
    <col min="2" max="2" width="9.5" style="32" customWidth="1"/>
    <col min="3" max="3" width="11.8984375" style="32" customWidth="1"/>
    <col min="4" max="4" width="9.69921875" style="32" customWidth="1"/>
    <col min="5" max="5" width="12.296875" style="32" customWidth="1"/>
    <col min="6" max="6" width="9.296875" style="32" customWidth="1"/>
    <col min="7" max="16384" width="10.8984375" style="5"/>
  </cols>
  <sheetData>
    <row r="1" spans="1:9">
      <c r="A1" s="349" t="s">
        <v>75</v>
      </c>
      <c r="B1" s="350"/>
      <c r="C1" s="350"/>
      <c r="D1" s="350"/>
      <c r="E1" s="350"/>
      <c r="F1" s="350"/>
      <c r="G1" s="350"/>
      <c r="H1" s="350"/>
      <c r="I1" s="350"/>
    </row>
    <row r="2" spans="1:9" ht="15.75" thickBot="1">
      <c r="A2" s="351" t="s">
        <v>349</v>
      </c>
      <c r="B2" s="352"/>
      <c r="C2" s="352"/>
      <c r="D2" s="352"/>
      <c r="E2" s="352"/>
      <c r="F2" s="352"/>
      <c r="G2" s="352"/>
      <c r="H2" s="352"/>
      <c r="I2" s="352"/>
    </row>
    <row r="3" spans="1:9" ht="64.5" thickBot="1">
      <c r="A3" s="178" t="s">
        <v>151</v>
      </c>
      <c r="B3" s="178" t="s">
        <v>508</v>
      </c>
      <c r="C3" s="178" t="s">
        <v>509</v>
      </c>
      <c r="D3" s="178" t="s">
        <v>510</v>
      </c>
      <c r="E3" s="178" t="s">
        <v>287</v>
      </c>
      <c r="F3" s="178" t="s">
        <v>229</v>
      </c>
      <c r="G3" s="178" t="s">
        <v>511</v>
      </c>
      <c r="H3" s="178" t="s">
        <v>512</v>
      </c>
      <c r="I3" s="178" t="s">
        <v>513</v>
      </c>
    </row>
    <row r="4" spans="1:9" ht="15.75" thickBot="1">
      <c r="A4" s="180" t="s">
        <v>148</v>
      </c>
      <c r="B4" s="180" t="s">
        <v>212</v>
      </c>
      <c r="C4" s="180" t="s">
        <v>141</v>
      </c>
      <c r="D4" s="180" t="s">
        <v>18</v>
      </c>
      <c r="E4" s="180" t="s">
        <v>23</v>
      </c>
      <c r="F4" s="180" t="s">
        <v>38</v>
      </c>
      <c r="G4" s="180" t="s">
        <v>24</v>
      </c>
      <c r="H4" s="180" t="s">
        <v>25</v>
      </c>
      <c r="I4" s="180" t="s">
        <v>140</v>
      </c>
    </row>
    <row r="5" spans="1:9">
      <c r="A5" s="252" t="s">
        <v>47</v>
      </c>
      <c r="B5" s="259">
        <v>146629</v>
      </c>
      <c r="C5" s="260">
        <v>337631</v>
      </c>
      <c r="D5" s="245">
        <v>228117.71428571429</v>
      </c>
      <c r="E5" s="245">
        <v>519333</v>
      </c>
      <c r="F5" s="245">
        <v>776302</v>
      </c>
      <c r="G5" s="245">
        <v>433449.88888888888</v>
      </c>
      <c r="H5" s="245">
        <v>191881.5</v>
      </c>
      <c r="I5" s="246">
        <v>228905.66666666666</v>
      </c>
    </row>
    <row r="6" spans="1:9">
      <c r="A6" s="253" t="s">
        <v>49</v>
      </c>
      <c r="B6" s="261">
        <v>15945.75</v>
      </c>
      <c r="C6" s="251">
        <v>143123</v>
      </c>
      <c r="D6" s="244">
        <v>32353.142857142859</v>
      </c>
      <c r="E6" s="244">
        <v>14034</v>
      </c>
      <c r="F6" s="244">
        <v>164069</v>
      </c>
      <c r="G6" s="244">
        <v>35303.111111111109</v>
      </c>
      <c r="H6" s="244">
        <v>52614.75</v>
      </c>
      <c r="I6" s="247">
        <v>106278.66666666667</v>
      </c>
    </row>
    <row r="7" spans="1:9">
      <c r="A7" s="253" t="s">
        <v>50</v>
      </c>
      <c r="B7" s="261">
        <v>4300</v>
      </c>
      <c r="C7" s="251">
        <v>20631.5</v>
      </c>
      <c r="D7" s="244">
        <v>20204.071428571428</v>
      </c>
      <c r="E7" s="244">
        <v>561</v>
      </c>
      <c r="F7" s="244">
        <v>57872</v>
      </c>
      <c r="G7" s="244">
        <v>186.22222222222223</v>
      </c>
      <c r="H7" s="244">
        <v>1158.25</v>
      </c>
      <c r="I7" s="247">
        <v>0</v>
      </c>
    </row>
    <row r="8" spans="1:9">
      <c r="A8" s="253" t="s">
        <v>51</v>
      </c>
      <c r="B8" s="261">
        <v>162928.25</v>
      </c>
      <c r="C8" s="251">
        <v>257745.5</v>
      </c>
      <c r="D8" s="244">
        <v>240049.21428571429</v>
      </c>
      <c r="E8" s="244">
        <v>99460</v>
      </c>
      <c r="F8" s="244">
        <v>137210</v>
      </c>
      <c r="G8" s="244">
        <v>257126.11111111112</v>
      </c>
      <c r="H8" s="244">
        <v>170316.75</v>
      </c>
      <c r="I8" s="247">
        <v>253594.66666666666</v>
      </c>
    </row>
    <row r="9" spans="1:9">
      <c r="A9" s="253" t="s">
        <v>53</v>
      </c>
      <c r="B9" s="261">
        <v>144115</v>
      </c>
      <c r="C9" s="251">
        <v>596813.5</v>
      </c>
      <c r="D9" s="244">
        <v>216727.14285714287</v>
      </c>
      <c r="E9" s="244">
        <v>369534</v>
      </c>
      <c r="F9" s="244">
        <v>904157</v>
      </c>
      <c r="G9" s="244">
        <v>378684.11111111112</v>
      </c>
      <c r="H9" s="244">
        <v>313283.75</v>
      </c>
      <c r="I9" s="247">
        <v>534641</v>
      </c>
    </row>
    <row r="10" spans="1:9">
      <c r="A10" s="253" t="s">
        <v>69</v>
      </c>
      <c r="B10" s="261">
        <v>49515.25</v>
      </c>
      <c r="C10" s="251">
        <v>63302</v>
      </c>
      <c r="D10" s="244">
        <v>63251.357142857145</v>
      </c>
      <c r="E10" s="244">
        <v>0</v>
      </c>
      <c r="F10" s="244">
        <v>45683</v>
      </c>
      <c r="G10" s="244">
        <v>36845.111111111109</v>
      </c>
      <c r="H10" s="244">
        <v>78408.5</v>
      </c>
      <c r="I10" s="247">
        <v>187906.66666666666</v>
      </c>
    </row>
    <row r="11" spans="1:9" ht="15.75" thickBot="1">
      <c r="A11" s="254" t="s">
        <v>55</v>
      </c>
      <c r="B11" s="261">
        <v>0</v>
      </c>
      <c r="C11" s="251">
        <v>613350.5</v>
      </c>
      <c r="D11" s="244">
        <v>3844.2857142857142</v>
      </c>
      <c r="E11" s="244">
        <v>182274</v>
      </c>
      <c r="F11" s="244">
        <v>1684721</v>
      </c>
      <c r="G11" s="244">
        <v>20591.333333333332</v>
      </c>
      <c r="H11" s="244">
        <v>0</v>
      </c>
      <c r="I11" s="247">
        <v>102360.66666666667</v>
      </c>
    </row>
    <row r="12" spans="1:9" ht="15.75" thickBot="1">
      <c r="A12" s="255" t="s">
        <v>59</v>
      </c>
      <c r="B12" s="168">
        <f>SUM(B5:B11)</f>
        <v>523433.25</v>
      </c>
      <c r="C12" s="168">
        <f t="shared" ref="C12" si="0">SUM(C5:C11)</f>
        <v>2032597</v>
      </c>
      <c r="D12" s="168">
        <f t="shared" ref="D12" si="1">SUM(D5:D11)</f>
        <v>804546.92857142852</v>
      </c>
      <c r="E12" s="168">
        <f t="shared" ref="E12" si="2">SUM(E5:E11)</f>
        <v>1185196</v>
      </c>
      <c r="F12" s="168">
        <f t="shared" ref="F12" si="3">SUM(F5:F11)</f>
        <v>3770014</v>
      </c>
      <c r="G12" s="168">
        <f t="shared" ref="G12" si="4">SUM(G5:G11)</f>
        <v>1162185.8888888888</v>
      </c>
      <c r="H12" s="168">
        <f t="shared" ref="H12" si="5">SUM(H5:H11)</f>
        <v>807663.5</v>
      </c>
      <c r="I12" s="234">
        <f t="shared" ref="I12" si="6">SUM(I5:I11)</f>
        <v>1413687.3333333335</v>
      </c>
    </row>
    <row r="13" spans="1:9">
      <c r="A13" s="256" t="s">
        <v>56</v>
      </c>
      <c r="B13" s="261">
        <v>1958980</v>
      </c>
      <c r="C13" s="251">
        <v>355369</v>
      </c>
      <c r="D13" s="244">
        <v>256653.85714285713</v>
      </c>
      <c r="E13" s="244">
        <v>98867</v>
      </c>
      <c r="F13" s="244">
        <v>101929</v>
      </c>
      <c r="G13" s="244">
        <v>385861</v>
      </c>
      <c r="H13" s="244">
        <v>307734.25</v>
      </c>
      <c r="I13" s="247">
        <v>652053.66666666663</v>
      </c>
    </row>
    <row r="14" spans="1:9">
      <c r="A14" s="253" t="s">
        <v>57</v>
      </c>
      <c r="B14" s="261">
        <v>75697.25</v>
      </c>
      <c r="C14" s="251">
        <v>0</v>
      </c>
      <c r="D14" s="244">
        <v>78965.5</v>
      </c>
      <c r="E14" s="244">
        <v>0</v>
      </c>
      <c r="F14" s="244">
        <v>0</v>
      </c>
      <c r="G14" s="244">
        <v>33505.222222222219</v>
      </c>
      <c r="H14" s="244">
        <v>10255.5</v>
      </c>
      <c r="I14" s="247">
        <v>0</v>
      </c>
    </row>
    <row r="15" spans="1:9" ht="15.75" thickBot="1">
      <c r="A15" s="254" t="s">
        <v>58</v>
      </c>
      <c r="B15" s="261">
        <v>13627.5</v>
      </c>
      <c r="C15" s="251">
        <v>26429</v>
      </c>
      <c r="D15" s="244">
        <v>29266.928571428572</v>
      </c>
      <c r="E15" s="244">
        <v>45290</v>
      </c>
      <c r="F15" s="244">
        <v>0</v>
      </c>
      <c r="G15" s="244">
        <v>21330.777777777777</v>
      </c>
      <c r="H15" s="244">
        <v>5502</v>
      </c>
      <c r="I15" s="247">
        <v>132655</v>
      </c>
    </row>
    <row r="16" spans="1:9" ht="15.75" thickBot="1">
      <c r="A16" s="255" t="s">
        <v>60</v>
      </c>
      <c r="B16" s="168">
        <f>SUM(B13:B15)</f>
        <v>2048304.75</v>
      </c>
      <c r="C16" s="168">
        <f t="shared" ref="C16" si="7">SUM(C13:C15)</f>
        <v>381798</v>
      </c>
      <c r="D16" s="168">
        <f t="shared" ref="D16" si="8">SUM(D13:D15)</f>
        <v>364886.28571428574</v>
      </c>
      <c r="E16" s="168">
        <f t="shared" ref="E16" si="9">SUM(E13:E15)</f>
        <v>144157</v>
      </c>
      <c r="F16" s="168">
        <f t="shared" ref="F16" si="10">SUM(F13:F15)</f>
        <v>101929</v>
      </c>
      <c r="G16" s="168">
        <f t="shared" ref="G16" si="11">SUM(G13:G15)</f>
        <v>440697</v>
      </c>
      <c r="H16" s="168">
        <f t="shared" ref="H16" si="12">SUM(H13:H15)</f>
        <v>323491.75</v>
      </c>
      <c r="I16" s="234">
        <f t="shared" ref="I16" si="13">SUM(I13:I15)</f>
        <v>784708.66666666663</v>
      </c>
    </row>
    <row r="17" spans="1:9" ht="15.75" thickBot="1">
      <c r="A17" s="257" t="s">
        <v>46</v>
      </c>
      <c r="B17" s="264">
        <f>+B12+B16</f>
        <v>2571738</v>
      </c>
      <c r="C17" s="264">
        <f t="shared" ref="C17" si="14">+C12+C16</f>
        <v>2414395</v>
      </c>
      <c r="D17" s="264">
        <f t="shared" ref="D17" si="15">+D12+D16</f>
        <v>1169433.2142857143</v>
      </c>
      <c r="E17" s="264">
        <f t="shared" ref="E17" si="16">+E12+E16</f>
        <v>1329353</v>
      </c>
      <c r="F17" s="264">
        <f t="shared" ref="F17" si="17">+F12+F16</f>
        <v>3871943</v>
      </c>
      <c r="G17" s="264">
        <f t="shared" ref="G17" si="18">+G12+G16</f>
        <v>1602882.8888888888</v>
      </c>
      <c r="H17" s="264">
        <f t="shared" ref="H17" si="19">+H12+H16</f>
        <v>1131155.25</v>
      </c>
      <c r="I17" s="265">
        <f t="shared" ref="I17" si="20">+I12+I16</f>
        <v>2198396</v>
      </c>
    </row>
    <row r="18" spans="1:9">
      <c r="A18" s="256" t="s">
        <v>175</v>
      </c>
      <c r="B18" s="261">
        <v>616</v>
      </c>
      <c r="C18" s="251">
        <v>2210</v>
      </c>
      <c r="D18" s="244">
        <v>4562</v>
      </c>
      <c r="E18" s="244">
        <v>428</v>
      </c>
      <c r="F18" s="244">
        <v>458</v>
      </c>
      <c r="G18" s="244">
        <v>2082</v>
      </c>
      <c r="H18" s="244">
        <v>584</v>
      </c>
      <c r="I18" s="247">
        <v>3366</v>
      </c>
    </row>
    <row r="19" spans="1:9">
      <c r="A19" s="253" t="s">
        <v>176</v>
      </c>
      <c r="B19" s="261">
        <v>1021</v>
      </c>
      <c r="C19" s="251">
        <v>2139</v>
      </c>
      <c r="D19" s="244">
        <v>29004</v>
      </c>
      <c r="E19" s="244">
        <v>1522</v>
      </c>
      <c r="F19" s="244">
        <v>730</v>
      </c>
      <c r="G19" s="244">
        <v>6791</v>
      </c>
      <c r="H19" s="244">
        <v>1246</v>
      </c>
      <c r="I19" s="247">
        <v>5607</v>
      </c>
    </row>
    <row r="20" spans="1:9" ht="15.75" thickBot="1">
      <c r="A20" s="258" t="s">
        <v>177</v>
      </c>
      <c r="B20" s="262">
        <v>14</v>
      </c>
      <c r="C20" s="263">
        <v>11</v>
      </c>
      <c r="D20" s="248">
        <v>31</v>
      </c>
      <c r="E20" s="248">
        <v>3</v>
      </c>
      <c r="F20" s="248">
        <v>2</v>
      </c>
      <c r="G20" s="248">
        <v>25</v>
      </c>
      <c r="H20" s="248">
        <v>4</v>
      </c>
      <c r="I20" s="249">
        <v>11</v>
      </c>
    </row>
    <row r="21" spans="1:9" ht="15.75" thickBot="1"/>
    <row r="22" spans="1:9" ht="15.75" thickBot="1">
      <c r="A22" s="322" t="s">
        <v>62</v>
      </c>
      <c r="B22" s="323"/>
      <c r="C22" s="323"/>
      <c r="D22" s="323"/>
      <c r="E22" s="323"/>
      <c r="F22" s="323"/>
      <c r="G22" s="323"/>
      <c r="H22" s="323"/>
      <c r="I22" s="348"/>
    </row>
    <row r="23" spans="1:9" ht="15.75" thickBot="1">
      <c r="A23" s="5"/>
      <c r="B23" s="5"/>
      <c r="C23" s="5"/>
      <c r="D23" s="5"/>
      <c r="E23" s="5"/>
      <c r="F23" s="5"/>
    </row>
    <row r="24" spans="1:9" ht="15.75" thickBot="1">
      <c r="A24" s="17" t="s">
        <v>47</v>
      </c>
      <c r="B24" s="39">
        <f>+B5/B$17</f>
        <v>5.7015528020350439E-2</v>
      </c>
      <c r="C24" s="39">
        <f t="shared" ref="C24:I24" si="21">+C5/C$17</f>
        <v>0.13984082969025366</v>
      </c>
      <c r="D24" s="39">
        <f t="shared" si="21"/>
        <v>0.19506690206763777</v>
      </c>
      <c r="E24" s="39">
        <f t="shared" si="21"/>
        <v>0.39066598563361277</v>
      </c>
      <c r="F24" s="39">
        <f t="shared" si="21"/>
        <v>0.20049417049786114</v>
      </c>
      <c r="G24" s="39">
        <f t="shared" si="21"/>
        <v>0.27041893821036073</v>
      </c>
      <c r="H24" s="39">
        <f t="shared" si="21"/>
        <v>0.16963321347799076</v>
      </c>
      <c r="I24" s="39">
        <f t="shared" si="21"/>
        <v>0.10412394612556912</v>
      </c>
    </row>
    <row r="25" spans="1:9" ht="15.75" thickBot="1">
      <c r="A25" s="28" t="s">
        <v>49</v>
      </c>
      <c r="B25" s="39">
        <f t="shared" ref="B25:I34" si="22">+B6/B$17</f>
        <v>6.2003788877405082E-3</v>
      </c>
      <c r="C25" s="39">
        <f t="shared" si="22"/>
        <v>5.9279032635504963E-2</v>
      </c>
      <c r="D25" s="39">
        <f t="shared" si="22"/>
        <v>2.7665660990229393E-2</v>
      </c>
      <c r="E25" s="39">
        <f t="shared" si="22"/>
        <v>1.0557015330013924E-2</v>
      </c>
      <c r="F25" s="39">
        <f t="shared" si="22"/>
        <v>4.2373815936856511E-2</v>
      </c>
      <c r="G25" s="39">
        <f t="shared" si="22"/>
        <v>2.2024760109319693E-2</v>
      </c>
      <c r="H25" s="39">
        <f t="shared" si="22"/>
        <v>4.6514172126239962E-2</v>
      </c>
      <c r="I25" s="39">
        <f t="shared" si="22"/>
        <v>4.8343731823869161E-2</v>
      </c>
    </row>
    <row r="26" spans="1:9" ht="15.75" thickBot="1">
      <c r="A26" s="28" t="s">
        <v>50</v>
      </c>
      <c r="B26" s="39">
        <f t="shared" si="22"/>
        <v>1.6720210223591984E-3</v>
      </c>
      <c r="C26" s="39">
        <f t="shared" si="22"/>
        <v>8.5452049064051235E-3</v>
      </c>
      <c r="D26" s="39">
        <f t="shared" si="22"/>
        <v>1.7276806560443045E-2</v>
      </c>
      <c r="E26" s="39">
        <f t="shared" si="22"/>
        <v>4.2200980476968871E-4</v>
      </c>
      <c r="F26" s="39">
        <f t="shared" si="22"/>
        <v>1.494650102028878E-2</v>
      </c>
      <c r="G26" s="39">
        <f t="shared" si="22"/>
        <v>1.16179555919591E-4</v>
      </c>
      <c r="H26" s="39">
        <f t="shared" si="22"/>
        <v>1.0239531664641083E-3</v>
      </c>
      <c r="I26" s="39">
        <f t="shared" si="22"/>
        <v>0</v>
      </c>
    </row>
    <row r="27" spans="1:9" ht="15.75" thickBot="1">
      <c r="A27" s="28" t="s">
        <v>51</v>
      </c>
      <c r="B27" s="39">
        <f t="shared" si="22"/>
        <v>6.3353362589812806E-2</v>
      </c>
      <c r="C27" s="39">
        <f t="shared" si="22"/>
        <v>0.10675365878408463</v>
      </c>
      <c r="D27" s="39">
        <f t="shared" si="22"/>
        <v>0.20526970788351989</v>
      </c>
      <c r="E27" s="39">
        <f t="shared" si="22"/>
        <v>7.4818351483766921E-2</v>
      </c>
      <c r="F27" s="39">
        <f t="shared" si="22"/>
        <v>3.543698861269394E-2</v>
      </c>
      <c r="G27" s="39">
        <f t="shared" si="22"/>
        <v>0.16041478319688707</v>
      </c>
      <c r="H27" s="39">
        <f t="shared" si="22"/>
        <v>0.15056885427530836</v>
      </c>
      <c r="I27" s="39">
        <f t="shared" si="22"/>
        <v>0.11535440687968257</v>
      </c>
    </row>
    <row r="28" spans="1:9" ht="15.75" thickBot="1">
      <c r="A28" s="28" t="s">
        <v>63</v>
      </c>
      <c r="B28" s="39">
        <f t="shared" si="22"/>
        <v>5.6037978985417645E-2</v>
      </c>
      <c r="C28" s="39">
        <f t="shared" si="22"/>
        <v>0.24718966863334293</v>
      </c>
      <c r="D28" s="39">
        <f t="shared" si="22"/>
        <v>0.18532665244121618</v>
      </c>
      <c r="E28" s="39">
        <f t="shared" si="22"/>
        <v>0.27798034081241024</v>
      </c>
      <c r="F28" s="39">
        <f t="shared" si="22"/>
        <v>0.23351505949338613</v>
      </c>
      <c r="G28" s="39">
        <f t="shared" si="22"/>
        <v>0.23625188947747347</v>
      </c>
      <c r="H28" s="39">
        <f t="shared" si="22"/>
        <v>0.27695910884027636</v>
      </c>
      <c r="I28" s="39">
        <f t="shared" si="22"/>
        <v>0.24319594831868327</v>
      </c>
    </row>
    <row r="29" spans="1:9" ht="15.75" thickBot="1">
      <c r="A29" s="28" t="s">
        <v>54</v>
      </c>
      <c r="B29" s="39">
        <f t="shared" si="22"/>
        <v>1.9253613704039836E-2</v>
      </c>
      <c r="C29" s="39">
        <f t="shared" si="22"/>
        <v>2.6218576496389364E-2</v>
      </c>
      <c r="D29" s="39">
        <f t="shared" si="22"/>
        <v>5.4087190589580482E-2</v>
      </c>
      <c r="E29" s="39">
        <f t="shared" si="22"/>
        <v>0</v>
      </c>
      <c r="F29" s="39">
        <f t="shared" si="22"/>
        <v>1.1798469140687247E-2</v>
      </c>
      <c r="G29" s="39">
        <f t="shared" si="22"/>
        <v>2.2986776742405665E-2</v>
      </c>
      <c r="H29" s="39">
        <f t="shared" si="22"/>
        <v>6.9317187008591435E-2</v>
      </c>
      <c r="I29" s="39">
        <f t="shared" si="22"/>
        <v>8.5474439849174882E-2</v>
      </c>
    </row>
    <row r="30" spans="1:9" ht="15.75" thickBot="1">
      <c r="A30" s="28" t="s">
        <v>55</v>
      </c>
      <c r="B30" s="39">
        <f t="shared" si="22"/>
        <v>0</v>
      </c>
      <c r="C30" s="39">
        <f t="shared" si="22"/>
        <v>0.254039003559898</v>
      </c>
      <c r="D30" s="39">
        <f t="shared" si="22"/>
        <v>3.2873067630747859E-3</v>
      </c>
      <c r="E30" s="39">
        <f t="shared" si="22"/>
        <v>0.13711482202244249</v>
      </c>
      <c r="F30" s="39">
        <f t="shared" si="22"/>
        <v>0.43510996933580892</v>
      </c>
      <c r="G30" s="39">
        <f t="shared" si="22"/>
        <v>1.2846436552583796E-2</v>
      </c>
      <c r="H30" s="39">
        <f t="shared" si="22"/>
        <v>0</v>
      </c>
      <c r="I30" s="39">
        <f t="shared" si="22"/>
        <v>4.6561523340957076E-2</v>
      </c>
    </row>
    <row r="31" spans="1:9" ht="15.75" thickBot="1">
      <c r="A31" s="133" t="s">
        <v>59</v>
      </c>
      <c r="B31" s="175">
        <f>+B12/B$17</f>
        <v>0.20353288320972043</v>
      </c>
      <c r="C31" s="175">
        <f t="shared" ref="C31:I31" si="23">+C12/C$17</f>
        <v>0.84186597470587865</v>
      </c>
      <c r="D31" s="175">
        <f t="shared" si="23"/>
        <v>0.68798022729570152</v>
      </c>
      <c r="E31" s="175">
        <f t="shared" si="23"/>
        <v>0.89155852508701605</v>
      </c>
      <c r="F31" s="175">
        <f t="shared" si="23"/>
        <v>0.97367497403758263</v>
      </c>
      <c r="G31" s="175">
        <f t="shared" si="23"/>
        <v>0.72505976384494986</v>
      </c>
      <c r="H31" s="175">
        <f t="shared" si="23"/>
        <v>0.71401648889487102</v>
      </c>
      <c r="I31" s="175">
        <f t="shared" si="23"/>
        <v>0.64305399633793614</v>
      </c>
    </row>
    <row r="32" spans="1:9" ht="15.75" thickBot="1">
      <c r="A32" s="28" t="s">
        <v>56</v>
      </c>
      <c r="B32" s="39">
        <f>+B13/B$17</f>
        <v>0.76173389357702848</v>
      </c>
      <c r="C32" s="39">
        <f t="shared" ref="C32:I32" si="24">+C13/C$17</f>
        <v>0.14718759772116824</v>
      </c>
      <c r="D32" s="39">
        <f t="shared" si="24"/>
        <v>0.2194685887210929</v>
      </c>
      <c r="E32" s="39">
        <f t="shared" si="24"/>
        <v>7.4372269818475598E-2</v>
      </c>
      <c r="F32" s="39">
        <f t="shared" si="24"/>
        <v>2.6325025962417318E-2</v>
      </c>
      <c r="G32" s="39">
        <f t="shared" si="24"/>
        <v>0.24072937747028864</v>
      </c>
      <c r="H32" s="39">
        <f t="shared" si="24"/>
        <v>0.27205306256590334</v>
      </c>
      <c r="I32" s="39">
        <f t="shared" si="24"/>
        <v>0.2966042817884797</v>
      </c>
    </row>
    <row r="33" spans="1:9" ht="15.75" thickBot="1">
      <c r="A33" s="28" t="s">
        <v>57</v>
      </c>
      <c r="B33" s="39">
        <f t="shared" si="22"/>
        <v>2.9434277519716237E-2</v>
      </c>
      <c r="C33" s="39">
        <f t="shared" si="22"/>
        <v>0</v>
      </c>
      <c r="D33" s="39">
        <f t="shared" si="22"/>
        <v>6.7524591430586187E-2</v>
      </c>
      <c r="E33" s="39">
        <f t="shared" si="22"/>
        <v>0</v>
      </c>
      <c r="F33" s="39">
        <f t="shared" si="22"/>
        <v>0</v>
      </c>
      <c r="G33" s="39">
        <f t="shared" si="22"/>
        <v>2.0903100566160446E-2</v>
      </c>
      <c r="H33" s="39">
        <f t="shared" si="22"/>
        <v>9.0663947322880741E-3</v>
      </c>
      <c r="I33" s="39">
        <f t="shared" si="22"/>
        <v>0</v>
      </c>
    </row>
    <row r="34" spans="1:9" ht="15.75" thickBot="1">
      <c r="A34" s="28" t="s">
        <v>58</v>
      </c>
      <c r="B34" s="39">
        <f t="shared" si="22"/>
        <v>5.2989456935348782E-3</v>
      </c>
      <c r="C34" s="39">
        <f t="shared" si="22"/>
        <v>1.0946427572953058E-2</v>
      </c>
      <c r="D34" s="39">
        <f t="shared" si="22"/>
        <v>2.5026592552619357E-2</v>
      </c>
      <c r="E34" s="39">
        <f t="shared" si="22"/>
        <v>3.4069205094508379E-2</v>
      </c>
      <c r="F34" s="39">
        <f t="shared" si="22"/>
        <v>0</v>
      </c>
      <c r="G34" s="39">
        <f t="shared" si="22"/>
        <v>1.3307758118601028E-2</v>
      </c>
      <c r="H34" s="39">
        <f t="shared" si="22"/>
        <v>4.8640538069376418E-3</v>
      </c>
      <c r="I34" s="39">
        <f t="shared" si="22"/>
        <v>6.0341721873584192E-2</v>
      </c>
    </row>
    <row r="35" spans="1:9" ht="15.75" thickBot="1">
      <c r="A35" s="169" t="s">
        <v>60</v>
      </c>
      <c r="B35" s="176">
        <f>+B16/B$17</f>
        <v>0.79646711679027959</v>
      </c>
      <c r="C35" s="176">
        <f t="shared" ref="C35:I35" si="25">+C16/C$17</f>
        <v>0.15813402529412129</v>
      </c>
      <c r="D35" s="176">
        <f t="shared" si="25"/>
        <v>0.31201977270429848</v>
      </c>
      <c r="E35" s="176">
        <f t="shared" si="25"/>
        <v>0.10844147491298399</v>
      </c>
      <c r="F35" s="176">
        <f t="shared" si="25"/>
        <v>2.6325025962417318E-2</v>
      </c>
      <c r="G35" s="176">
        <f t="shared" si="25"/>
        <v>0.27494023615505009</v>
      </c>
      <c r="H35" s="176">
        <f t="shared" si="25"/>
        <v>0.28598351110512904</v>
      </c>
      <c r="I35" s="176">
        <f t="shared" si="25"/>
        <v>0.35694600366206392</v>
      </c>
    </row>
    <row r="36" spans="1:9" ht="15.75" thickBot="1">
      <c r="A36" s="155" t="s">
        <v>46</v>
      </c>
      <c r="B36" s="177">
        <f>+B17/B$17</f>
        <v>1</v>
      </c>
      <c r="C36" s="177">
        <f t="shared" ref="C36:I36" si="26">+C17/C$17</f>
        <v>1</v>
      </c>
      <c r="D36" s="177">
        <f t="shared" si="26"/>
        <v>1</v>
      </c>
      <c r="E36" s="177">
        <f t="shared" si="26"/>
        <v>1</v>
      </c>
      <c r="F36" s="177">
        <f t="shared" si="26"/>
        <v>1</v>
      </c>
      <c r="G36" s="177">
        <f t="shared" si="26"/>
        <v>1</v>
      </c>
      <c r="H36" s="177">
        <f t="shared" si="26"/>
        <v>1</v>
      </c>
      <c r="I36" s="177">
        <f t="shared" si="26"/>
        <v>1</v>
      </c>
    </row>
    <row r="37" spans="1:9" ht="409.6">
      <c r="A37" s="5"/>
      <c r="B37" s="5"/>
      <c r="C37" s="5"/>
      <c r="D37" s="5"/>
      <c r="E37" s="5"/>
      <c r="F37" s="5"/>
    </row>
    <row r="38" spans="1:9" ht="409.6">
      <c r="A38" s="342" t="s">
        <v>186</v>
      </c>
      <c r="B38" s="343"/>
      <c r="C38" s="343"/>
      <c r="D38" s="343"/>
      <c r="E38" s="343"/>
      <c r="F38" s="343"/>
    </row>
    <row r="39" spans="1:9" ht="409.6">
      <c r="A39" s="58" t="s">
        <v>174</v>
      </c>
      <c r="B39" s="58"/>
      <c r="C39" s="58"/>
      <c r="D39" s="58"/>
      <c r="E39" s="58"/>
      <c r="F39" s="58"/>
    </row>
    <row r="40" spans="1:9" ht="409.6">
      <c r="A40" s="31" t="s">
        <v>490</v>
      </c>
      <c r="B40" s="5"/>
      <c r="C40" s="5"/>
      <c r="D40" s="5"/>
      <c r="E40" s="5"/>
      <c r="F40" s="5"/>
    </row>
    <row r="41" spans="1:9" ht="409.6">
      <c r="D41" s="5"/>
      <c r="E41" s="5"/>
      <c r="F41" s="5"/>
    </row>
  </sheetData>
  <sortState ref="A5:P33">
    <sortCondition ref="B5:B33"/>
  </sortState>
  <mergeCells count="4">
    <mergeCell ref="A38:F38"/>
    <mergeCell ref="A22:I22"/>
    <mergeCell ref="A1:I1"/>
    <mergeCell ref="A2:I2"/>
  </mergeCells>
  <hyperlinks>
    <hyperlink ref="A1:F1" location="CONTENIDO!A1" display="TRABAJOS AEREOS ESPECIALES - AVIACION AGRICOLA - COSTOS DE OPERACIÓN  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I22" sqref="I22"/>
    </sheetView>
  </sheetViews>
  <sheetFormatPr baseColWidth="10" defaultColWidth="10.8984375" defaultRowHeight="15"/>
  <cols>
    <col min="1" max="1" width="32.5" style="32" customWidth="1"/>
    <col min="2" max="2" width="9.5" style="32" customWidth="1"/>
    <col min="3" max="3" width="9" style="32" customWidth="1"/>
    <col min="4" max="4" width="9.69921875" style="32" customWidth="1"/>
    <col min="5" max="5" width="10" style="32" customWidth="1"/>
    <col min="6" max="16384" width="10.8984375" style="5"/>
  </cols>
  <sheetData>
    <row r="1" spans="1:6">
      <c r="A1" s="353" t="s">
        <v>181</v>
      </c>
      <c r="B1" s="354"/>
      <c r="C1" s="354"/>
      <c r="D1" s="354"/>
      <c r="E1" s="354"/>
      <c r="F1" s="354"/>
    </row>
    <row r="2" spans="1:6" ht="15.75" thickBot="1">
      <c r="A2" s="355" t="s">
        <v>349</v>
      </c>
      <c r="B2" s="356"/>
      <c r="C2" s="356"/>
      <c r="D2" s="356"/>
      <c r="E2" s="356"/>
      <c r="F2" s="356"/>
    </row>
    <row r="3" spans="1:6" ht="15.75" thickBot="1">
      <c r="A3" s="152" t="s">
        <v>328</v>
      </c>
      <c r="B3" s="152" t="s">
        <v>178</v>
      </c>
      <c r="C3" s="152" t="s">
        <v>179</v>
      </c>
      <c r="D3" s="152" t="s">
        <v>179</v>
      </c>
      <c r="E3" s="152" t="s">
        <v>179</v>
      </c>
      <c r="F3" s="152" t="s">
        <v>178</v>
      </c>
    </row>
    <row r="4" spans="1:6" ht="15.75" thickBot="1">
      <c r="A4" s="181" t="s">
        <v>0</v>
      </c>
      <c r="B4" s="181" t="s">
        <v>20</v>
      </c>
      <c r="C4" s="181" t="s">
        <v>35</v>
      </c>
      <c r="D4" s="181" t="s">
        <v>15</v>
      </c>
      <c r="E4" s="181" t="s">
        <v>16</v>
      </c>
      <c r="F4" s="181" t="s">
        <v>41</v>
      </c>
    </row>
    <row r="5" spans="1:6">
      <c r="A5" s="17" t="s">
        <v>47</v>
      </c>
      <c r="B5" s="245">
        <v>819690</v>
      </c>
      <c r="C5" s="245">
        <v>937294</v>
      </c>
      <c r="D5" s="245">
        <v>760984</v>
      </c>
      <c r="E5" s="245">
        <v>822166</v>
      </c>
      <c r="F5" s="246">
        <v>758932</v>
      </c>
    </row>
    <row r="6" spans="1:6">
      <c r="A6" s="28" t="s">
        <v>49</v>
      </c>
      <c r="B6" s="244">
        <v>372771</v>
      </c>
      <c r="C6" s="244">
        <v>332982</v>
      </c>
      <c r="D6" s="244">
        <v>332982</v>
      </c>
      <c r="E6" s="244">
        <v>332982</v>
      </c>
      <c r="F6" s="247">
        <v>242413</v>
      </c>
    </row>
    <row r="7" spans="1:6">
      <c r="A7" s="28" t="s">
        <v>50</v>
      </c>
      <c r="B7" s="244">
        <v>218552</v>
      </c>
      <c r="C7" s="244">
        <v>53310</v>
      </c>
      <c r="D7" s="244">
        <v>46193</v>
      </c>
      <c r="E7" s="244">
        <v>42867</v>
      </c>
      <c r="F7" s="247">
        <v>76612</v>
      </c>
    </row>
    <row r="8" spans="1:6">
      <c r="A8" s="28" t="s">
        <v>51</v>
      </c>
      <c r="B8" s="244">
        <v>1110440</v>
      </c>
      <c r="C8" s="244">
        <v>1150736</v>
      </c>
      <c r="D8" s="244">
        <v>1363424</v>
      </c>
      <c r="E8" s="244">
        <v>2148058</v>
      </c>
      <c r="F8" s="247">
        <v>335643</v>
      </c>
    </row>
    <row r="9" spans="1:6">
      <c r="A9" s="28" t="s">
        <v>52</v>
      </c>
      <c r="B9" s="244">
        <v>2334</v>
      </c>
      <c r="C9" s="244">
        <v>0</v>
      </c>
      <c r="D9" s="244">
        <v>0</v>
      </c>
      <c r="E9" s="244">
        <v>0</v>
      </c>
      <c r="F9" s="247">
        <v>14119</v>
      </c>
    </row>
    <row r="10" spans="1:6">
      <c r="A10" s="28" t="s">
        <v>53</v>
      </c>
      <c r="B10" s="244">
        <v>3261805</v>
      </c>
      <c r="C10" s="244">
        <v>450071</v>
      </c>
      <c r="D10" s="244">
        <v>1085269</v>
      </c>
      <c r="E10" s="244">
        <v>1166997</v>
      </c>
      <c r="F10" s="247">
        <v>989065</v>
      </c>
    </row>
    <row r="11" spans="1:6">
      <c r="A11" s="28" t="s">
        <v>69</v>
      </c>
      <c r="B11" s="244">
        <v>0</v>
      </c>
      <c r="C11" s="244">
        <v>471844</v>
      </c>
      <c r="D11" s="244">
        <v>0</v>
      </c>
      <c r="E11" s="244">
        <v>0</v>
      </c>
      <c r="F11" s="247">
        <v>0</v>
      </c>
    </row>
    <row r="12" spans="1:6" ht="15.75" thickBot="1">
      <c r="A12" s="38" t="s">
        <v>55</v>
      </c>
      <c r="B12" s="244">
        <v>3072586</v>
      </c>
      <c r="C12" s="244">
        <v>4176426</v>
      </c>
      <c r="D12" s="244">
        <v>3142876</v>
      </c>
      <c r="E12" s="244">
        <v>3798616</v>
      </c>
      <c r="F12" s="247">
        <v>3242401</v>
      </c>
    </row>
    <row r="13" spans="1:6" ht="15.75" thickBot="1">
      <c r="A13" s="179" t="s">
        <v>59</v>
      </c>
      <c r="B13" s="264">
        <f>SUM(B5:B12)</f>
        <v>8858178</v>
      </c>
      <c r="C13" s="264">
        <f t="shared" ref="C13:F13" si="0">SUM(C5:C12)</f>
        <v>7572663</v>
      </c>
      <c r="D13" s="264">
        <f t="shared" si="0"/>
        <v>6731728</v>
      </c>
      <c r="E13" s="264">
        <f t="shared" si="0"/>
        <v>8311686</v>
      </c>
      <c r="F13" s="265">
        <f t="shared" si="0"/>
        <v>5659185</v>
      </c>
    </row>
    <row r="14" spans="1:6">
      <c r="A14" s="18" t="s">
        <v>56</v>
      </c>
      <c r="B14" s="244">
        <v>885192</v>
      </c>
      <c r="C14" s="244">
        <v>2224863</v>
      </c>
      <c r="D14" s="244">
        <v>2224863</v>
      </c>
      <c r="E14" s="244">
        <v>2224863</v>
      </c>
      <c r="F14" s="247">
        <v>90123</v>
      </c>
    </row>
    <row r="15" spans="1:6">
      <c r="A15" s="28" t="s">
        <v>57</v>
      </c>
      <c r="B15" s="244">
        <v>333001</v>
      </c>
      <c r="C15" s="244">
        <v>0</v>
      </c>
      <c r="D15" s="244">
        <v>0</v>
      </c>
      <c r="E15" s="244">
        <v>0</v>
      </c>
      <c r="F15" s="247">
        <v>112180</v>
      </c>
    </row>
    <row r="16" spans="1:6" ht="15.75" thickBot="1">
      <c r="A16" s="38" t="s">
        <v>58</v>
      </c>
      <c r="B16" s="244">
        <v>19154</v>
      </c>
      <c r="C16" s="244">
        <v>594629</v>
      </c>
      <c r="D16" s="244">
        <v>594629</v>
      </c>
      <c r="E16" s="244">
        <v>594629</v>
      </c>
      <c r="F16" s="247">
        <v>18768</v>
      </c>
    </row>
    <row r="17" spans="1:6" ht="15.75" thickBot="1">
      <c r="A17" s="179" t="s">
        <v>60</v>
      </c>
      <c r="B17" s="264">
        <f>SUM(B14:B16)</f>
        <v>1237347</v>
      </c>
      <c r="C17" s="264">
        <f t="shared" ref="C17:F17" si="1">SUM(C14:C16)</f>
        <v>2819492</v>
      </c>
      <c r="D17" s="264">
        <f t="shared" si="1"/>
        <v>2819492</v>
      </c>
      <c r="E17" s="264">
        <f t="shared" si="1"/>
        <v>2819492</v>
      </c>
      <c r="F17" s="265">
        <f t="shared" si="1"/>
        <v>221071</v>
      </c>
    </row>
    <row r="18" spans="1:6" ht="15.75" thickBot="1">
      <c r="A18" s="146" t="s">
        <v>46</v>
      </c>
      <c r="B18" s="151">
        <f>+B13+B17</f>
        <v>10095525</v>
      </c>
      <c r="C18" s="151">
        <f t="shared" ref="C18:F18" si="2">+C13+C17</f>
        <v>10392155</v>
      </c>
      <c r="D18" s="151">
        <f t="shared" si="2"/>
        <v>9551220</v>
      </c>
      <c r="E18" s="151">
        <f t="shared" si="2"/>
        <v>11131178</v>
      </c>
      <c r="F18" s="233">
        <f t="shared" si="2"/>
        <v>5880256</v>
      </c>
    </row>
    <row r="19" spans="1:6">
      <c r="A19" s="18" t="s">
        <v>175</v>
      </c>
      <c r="B19" s="244">
        <v>983</v>
      </c>
      <c r="C19" s="244">
        <v>160</v>
      </c>
      <c r="D19" s="244">
        <v>998</v>
      </c>
      <c r="E19" s="244">
        <v>196</v>
      </c>
      <c r="F19" s="247">
        <v>187</v>
      </c>
    </row>
    <row r="20" spans="1:6">
      <c r="A20" s="28" t="s">
        <v>176</v>
      </c>
      <c r="B20" s="244">
        <v>818</v>
      </c>
      <c r="C20" s="244">
        <v>332</v>
      </c>
      <c r="D20" s="244">
        <v>5223</v>
      </c>
      <c r="E20" s="244">
        <v>897</v>
      </c>
      <c r="F20" s="247">
        <v>209</v>
      </c>
    </row>
    <row r="21" spans="1:6" ht="15.75" thickBot="1">
      <c r="A21" s="65" t="s">
        <v>177</v>
      </c>
      <c r="B21" s="248">
        <v>6</v>
      </c>
      <c r="C21" s="248">
        <v>2</v>
      </c>
      <c r="D21" s="248">
        <v>5</v>
      </c>
      <c r="E21" s="248">
        <v>1</v>
      </c>
      <c r="F21" s="249">
        <v>2</v>
      </c>
    </row>
    <row r="22" spans="1:6" ht="15.75" thickBot="1"/>
    <row r="23" spans="1:6" ht="15.75" thickBot="1">
      <c r="A23" s="333" t="s">
        <v>62</v>
      </c>
      <c r="B23" s="334"/>
      <c r="C23" s="334"/>
      <c r="D23" s="334"/>
      <c r="E23" s="334"/>
      <c r="F23" s="357"/>
    </row>
    <row r="24" spans="1:6" ht="15.75" thickBot="1">
      <c r="A24" s="5"/>
      <c r="B24" s="5"/>
      <c r="C24" s="5"/>
      <c r="D24" s="5"/>
      <c r="E24" s="5"/>
    </row>
    <row r="25" spans="1:6" ht="15.75" thickBot="1">
      <c r="A25" s="17" t="s">
        <v>47</v>
      </c>
      <c r="B25" s="39">
        <f>+B5/B$18</f>
        <v>8.1193400046060016E-2</v>
      </c>
      <c r="C25" s="39">
        <f t="shared" ref="C25:F25" si="3">+C5/C$18</f>
        <v>9.019245767600656E-2</v>
      </c>
      <c r="D25" s="39">
        <f t="shared" si="3"/>
        <v>7.9674010231153711E-2</v>
      </c>
      <c r="E25" s="39">
        <f t="shared" si="3"/>
        <v>7.386154457326978E-2</v>
      </c>
      <c r="F25" s="39">
        <f t="shared" si="3"/>
        <v>0.129064448894742</v>
      </c>
    </row>
    <row r="26" spans="1:6" ht="15.75" thickBot="1">
      <c r="A26" s="28" t="s">
        <v>49</v>
      </c>
      <c r="B26" s="39">
        <f t="shared" ref="B26:F36" si="4">+B6/B$18</f>
        <v>3.6924379861374222E-2</v>
      </c>
      <c r="C26" s="39">
        <f t="shared" si="4"/>
        <v>3.2041669894261583E-2</v>
      </c>
      <c r="D26" s="39">
        <f t="shared" si="4"/>
        <v>3.4862771457468258E-2</v>
      </c>
      <c r="E26" s="39">
        <f t="shared" si="4"/>
        <v>2.9914354078247603E-2</v>
      </c>
      <c r="F26" s="39">
        <f t="shared" si="4"/>
        <v>4.1224905854438991E-2</v>
      </c>
    </row>
    <row r="27" spans="1:6" ht="15.75" thickBot="1">
      <c r="A27" s="28" t="s">
        <v>50</v>
      </c>
      <c r="B27" s="39">
        <f t="shared" si="4"/>
        <v>2.1648403624378129E-2</v>
      </c>
      <c r="C27" s="39">
        <f t="shared" si="4"/>
        <v>5.1298311081772741E-3</v>
      </c>
      <c r="D27" s="39">
        <f t="shared" si="4"/>
        <v>4.836345513976225E-3</v>
      </c>
      <c r="E27" s="39">
        <f t="shared" si="4"/>
        <v>3.8510748817420764E-3</v>
      </c>
      <c r="F27" s="39">
        <f t="shared" si="4"/>
        <v>1.3028684465438239E-2</v>
      </c>
    </row>
    <row r="28" spans="1:6" ht="15.75" thickBot="1">
      <c r="A28" s="28" t="s">
        <v>51</v>
      </c>
      <c r="B28" s="39">
        <f t="shared" si="4"/>
        <v>0.10999328910581668</v>
      </c>
      <c r="C28" s="39">
        <f t="shared" si="4"/>
        <v>0.11073121984804885</v>
      </c>
      <c r="D28" s="39">
        <f t="shared" si="4"/>
        <v>0.14274867503837207</v>
      </c>
      <c r="E28" s="39">
        <f t="shared" si="4"/>
        <v>0.1929767002198689</v>
      </c>
      <c r="F28" s="39">
        <f t="shared" si="4"/>
        <v>5.7079657756397E-2</v>
      </c>
    </row>
    <row r="29" spans="1:6" ht="15.75" thickBot="1">
      <c r="A29" s="28" t="s">
        <v>52</v>
      </c>
      <c r="B29" s="39">
        <f t="shared" si="4"/>
        <v>2.3119154278752221E-4</v>
      </c>
      <c r="C29" s="39">
        <f t="shared" si="4"/>
        <v>0</v>
      </c>
      <c r="D29" s="39">
        <f t="shared" si="4"/>
        <v>0</v>
      </c>
      <c r="E29" s="39">
        <f t="shared" si="4"/>
        <v>0</v>
      </c>
      <c r="F29" s="39">
        <f t="shared" si="4"/>
        <v>2.401085939115576E-3</v>
      </c>
    </row>
    <row r="30" spans="1:6" ht="15.75" thickBot="1">
      <c r="A30" s="28" t="s">
        <v>63</v>
      </c>
      <c r="B30" s="39">
        <f t="shared" si="4"/>
        <v>0.32309414319710961</v>
      </c>
      <c r="C30" s="39">
        <f t="shared" si="4"/>
        <v>4.3308726630809494E-2</v>
      </c>
      <c r="D30" s="39">
        <f t="shared" si="4"/>
        <v>0.11362621738374784</v>
      </c>
      <c r="E30" s="39">
        <f t="shared" si="4"/>
        <v>0.10484038616577689</v>
      </c>
      <c r="F30" s="39">
        <f t="shared" si="4"/>
        <v>0.16820101029615037</v>
      </c>
    </row>
    <row r="31" spans="1:6" ht="15.75" thickBot="1">
      <c r="A31" s="28" t="s">
        <v>54</v>
      </c>
      <c r="B31" s="39">
        <f t="shared" si="4"/>
        <v>0</v>
      </c>
      <c r="C31" s="39">
        <f t="shared" si="4"/>
        <v>4.540386474220217E-2</v>
      </c>
      <c r="D31" s="39">
        <f t="shared" si="4"/>
        <v>0</v>
      </c>
      <c r="E31" s="39">
        <f t="shared" si="4"/>
        <v>0</v>
      </c>
      <c r="F31" s="39">
        <f t="shared" si="4"/>
        <v>0</v>
      </c>
    </row>
    <row r="32" spans="1:6" ht="15.75" thickBot="1">
      <c r="A32" s="28" t="s">
        <v>55</v>
      </c>
      <c r="B32" s="39">
        <f t="shared" si="4"/>
        <v>0.30435128435618752</v>
      </c>
      <c r="C32" s="39">
        <f t="shared" si="4"/>
        <v>0.40188257392234816</v>
      </c>
      <c r="D32" s="39">
        <f t="shared" si="4"/>
        <v>0.32905492701455941</v>
      </c>
      <c r="E32" s="39">
        <f t="shared" si="4"/>
        <v>0.34125911920553242</v>
      </c>
      <c r="F32" s="39">
        <f t="shared" si="4"/>
        <v>0.55140473475984719</v>
      </c>
    </row>
    <row r="33" spans="1:6" ht="15.75" thickBot="1">
      <c r="A33" s="132" t="s">
        <v>59</v>
      </c>
      <c r="B33" s="158">
        <f>+B13/B$18</f>
        <v>0.87743609173371373</v>
      </c>
      <c r="C33" s="158">
        <f t="shared" ref="C33:F33" si="5">+C13/C$18</f>
        <v>0.72869034382185405</v>
      </c>
      <c r="D33" s="158">
        <f t="shared" si="5"/>
        <v>0.70480294663927745</v>
      </c>
      <c r="E33" s="158">
        <f t="shared" si="5"/>
        <v>0.74670317912443773</v>
      </c>
      <c r="F33" s="158">
        <f t="shared" si="5"/>
        <v>0.96240452796612941</v>
      </c>
    </row>
    <row r="34" spans="1:6" ht="15.75" thickBot="1">
      <c r="A34" s="28" t="s">
        <v>56</v>
      </c>
      <c r="B34" s="39">
        <f t="shared" si="4"/>
        <v>8.768162131241318E-2</v>
      </c>
      <c r="C34" s="39">
        <f t="shared" si="4"/>
        <v>0.2140906289407731</v>
      </c>
      <c r="D34" s="39">
        <f t="shared" si="4"/>
        <v>0.23294018983962259</v>
      </c>
      <c r="E34" s="39">
        <f t="shared" si="4"/>
        <v>0.1998766887026692</v>
      </c>
      <c r="F34" s="39">
        <f t="shared" si="4"/>
        <v>1.532637354564155E-2</v>
      </c>
    </row>
    <row r="35" spans="1:6" ht="15.75" thickBot="1">
      <c r="A35" s="28" t="s">
        <v>57</v>
      </c>
      <c r="B35" s="39">
        <f t="shared" si="4"/>
        <v>3.2985010685427453E-2</v>
      </c>
      <c r="C35" s="39">
        <f t="shared" si="4"/>
        <v>0</v>
      </c>
      <c r="D35" s="39">
        <f t="shared" si="4"/>
        <v>0</v>
      </c>
      <c r="E35" s="39">
        <f t="shared" si="4"/>
        <v>0</v>
      </c>
      <c r="F35" s="39">
        <f t="shared" si="4"/>
        <v>1.9077400711805744E-2</v>
      </c>
    </row>
    <row r="36" spans="1:6" ht="15.75" thickBot="1">
      <c r="A36" s="28" t="s">
        <v>58</v>
      </c>
      <c r="B36" s="39">
        <f t="shared" si="4"/>
        <v>1.8972762684456726E-3</v>
      </c>
      <c r="C36" s="39">
        <f t="shared" si="4"/>
        <v>5.7219027237372808E-2</v>
      </c>
      <c r="D36" s="39">
        <f t="shared" si="4"/>
        <v>6.2256863521099923E-2</v>
      </c>
      <c r="E36" s="39">
        <f t="shared" si="4"/>
        <v>5.3420132172893112E-2</v>
      </c>
      <c r="F36" s="39">
        <f t="shared" si="4"/>
        <v>3.1916977764233395E-3</v>
      </c>
    </row>
    <row r="37" spans="1:6" ht="15.75" thickBot="1">
      <c r="A37" s="116" t="s">
        <v>60</v>
      </c>
      <c r="B37" s="159">
        <f>+B17/B$18</f>
        <v>0.1225639082662863</v>
      </c>
      <c r="C37" s="159">
        <f t="shared" ref="C37:F37" si="6">+C17/C$18</f>
        <v>0.2713096561781459</v>
      </c>
      <c r="D37" s="159">
        <f t="shared" si="6"/>
        <v>0.29519705336072249</v>
      </c>
      <c r="E37" s="159">
        <f t="shared" si="6"/>
        <v>0.25329682087556232</v>
      </c>
      <c r="F37" s="159">
        <f t="shared" si="6"/>
        <v>3.7595472033870633E-2</v>
      </c>
    </row>
    <row r="38" spans="1:6" ht="15.75" thickBot="1">
      <c r="A38" s="155" t="s">
        <v>46</v>
      </c>
      <c r="B38" s="177">
        <f>+B18/B$18</f>
        <v>1</v>
      </c>
      <c r="C38" s="177">
        <f t="shared" ref="C38:F38" si="7">+C18/C$18</f>
        <v>1</v>
      </c>
      <c r="D38" s="177">
        <f t="shared" si="7"/>
        <v>1</v>
      </c>
      <c r="E38" s="177">
        <f t="shared" si="7"/>
        <v>1</v>
      </c>
      <c r="F38" s="177">
        <f t="shared" si="7"/>
        <v>1</v>
      </c>
    </row>
    <row r="39" spans="1:6">
      <c r="A39" s="5"/>
      <c r="B39" s="5"/>
      <c r="C39" s="5"/>
      <c r="D39" s="5"/>
      <c r="E39" s="5"/>
    </row>
    <row r="40" spans="1:6" ht="14.45" customHeight="1">
      <c r="A40" s="342" t="s">
        <v>180</v>
      </c>
      <c r="B40" s="342"/>
      <c r="C40" s="342"/>
      <c r="D40" s="342"/>
      <c r="E40" s="342"/>
    </row>
    <row r="41" spans="1:6">
      <c r="A41" s="58" t="s">
        <v>174</v>
      </c>
      <c r="B41" s="58"/>
      <c r="C41" s="58"/>
      <c r="D41" s="58"/>
      <c r="E41" s="58"/>
    </row>
    <row r="42" spans="1:6">
      <c r="A42" s="31" t="s">
        <v>486</v>
      </c>
      <c r="B42" s="5"/>
      <c r="C42" s="5"/>
      <c r="D42" s="5"/>
      <c r="E42" s="5"/>
    </row>
    <row r="43" spans="1:6">
      <c r="D43" s="5"/>
      <c r="E43" s="5"/>
    </row>
  </sheetData>
  <mergeCells count="4">
    <mergeCell ref="A40:E40"/>
    <mergeCell ref="A1:F1"/>
    <mergeCell ref="A2:F2"/>
    <mergeCell ref="A23:F23"/>
  </mergeCells>
  <hyperlinks>
    <hyperlink ref="A1:E1" location="CONTENIDO!A1" display="ESPECIAL DE CARGA - COSTOS DE OPERACIÓN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9"/>
  <sheetViews>
    <sheetView topLeftCell="A226" workbookViewId="0">
      <selection activeCell="C253" sqref="C253"/>
    </sheetView>
  </sheetViews>
  <sheetFormatPr baseColWidth="10" defaultColWidth="10.8984375" defaultRowHeight="14.25"/>
  <cols>
    <col min="1" max="1" width="9.5" style="190" customWidth="1"/>
    <col min="2" max="2" width="10.296875" style="191" customWidth="1"/>
    <col min="3" max="3" width="42.796875" style="190" bestFit="1" customWidth="1"/>
    <col min="4" max="16384" width="10.8984375" style="189"/>
  </cols>
  <sheetData>
    <row r="1" spans="1:4" ht="24.6" customHeight="1">
      <c r="A1" s="282" t="s">
        <v>338</v>
      </c>
      <c r="B1" s="283"/>
      <c r="C1" s="283"/>
      <c r="D1" s="283"/>
    </row>
    <row r="2" spans="1:4" ht="15" thickBot="1"/>
    <row r="3" spans="1:4" ht="26.45" customHeight="1" thickBot="1">
      <c r="A3" s="198" t="s">
        <v>0</v>
      </c>
      <c r="B3" s="198" t="s">
        <v>210</v>
      </c>
      <c r="C3" s="198" t="s">
        <v>211</v>
      </c>
      <c r="D3" s="198" t="s">
        <v>120</v>
      </c>
    </row>
    <row r="4" spans="1:4">
      <c r="A4" s="199" t="s">
        <v>212</v>
      </c>
      <c r="B4" s="200" t="s">
        <v>213</v>
      </c>
      <c r="C4" s="201" t="s">
        <v>350</v>
      </c>
      <c r="D4" s="202" t="s">
        <v>125</v>
      </c>
    </row>
    <row r="5" spans="1:4">
      <c r="A5" s="203" t="s">
        <v>212</v>
      </c>
      <c r="B5" s="204" t="s">
        <v>266</v>
      </c>
      <c r="C5" s="205" t="s">
        <v>351</v>
      </c>
      <c r="D5" s="206" t="s">
        <v>125</v>
      </c>
    </row>
    <row r="6" spans="1:4">
      <c r="A6" s="203" t="s">
        <v>212</v>
      </c>
      <c r="B6" s="204" t="s">
        <v>267</v>
      </c>
      <c r="C6" s="205" t="s">
        <v>352</v>
      </c>
      <c r="D6" s="206" t="s">
        <v>125</v>
      </c>
    </row>
    <row r="7" spans="1:4">
      <c r="A7" s="203" t="s">
        <v>212</v>
      </c>
      <c r="B7" s="204" t="s">
        <v>268</v>
      </c>
      <c r="C7" s="205" t="s">
        <v>353</v>
      </c>
      <c r="D7" s="206" t="s">
        <v>125</v>
      </c>
    </row>
    <row r="8" spans="1:4">
      <c r="A8" s="203" t="s">
        <v>7</v>
      </c>
      <c r="B8" s="204" t="s">
        <v>97</v>
      </c>
      <c r="C8" s="205" t="s">
        <v>354</v>
      </c>
      <c r="D8" s="206" t="s">
        <v>122</v>
      </c>
    </row>
    <row r="9" spans="1:4">
      <c r="A9" s="203" t="s">
        <v>8</v>
      </c>
      <c r="B9" s="204" t="s">
        <v>220</v>
      </c>
      <c r="C9" s="205" t="s">
        <v>355</v>
      </c>
      <c r="D9" s="206" t="s">
        <v>123</v>
      </c>
    </row>
    <row r="10" spans="1:4">
      <c r="A10" s="203" t="s">
        <v>8</v>
      </c>
      <c r="B10" s="204" t="s">
        <v>97</v>
      </c>
      <c r="C10" s="205" t="s">
        <v>354</v>
      </c>
      <c r="D10" s="206" t="s">
        <v>122</v>
      </c>
    </row>
    <row r="11" spans="1:4">
      <c r="A11" s="203" t="s">
        <v>8</v>
      </c>
      <c r="B11" s="204" t="s">
        <v>157</v>
      </c>
      <c r="C11" s="205" t="s">
        <v>356</v>
      </c>
      <c r="D11" s="206" t="s">
        <v>123</v>
      </c>
    </row>
    <row r="12" spans="1:4">
      <c r="A12" s="203" t="s">
        <v>8</v>
      </c>
      <c r="B12" s="204" t="s">
        <v>216</v>
      </c>
      <c r="C12" s="205" t="s">
        <v>357</v>
      </c>
      <c r="D12" s="206" t="s">
        <v>123</v>
      </c>
    </row>
    <row r="13" spans="1:4">
      <c r="A13" s="203" t="s">
        <v>8</v>
      </c>
      <c r="B13" s="204" t="s">
        <v>217</v>
      </c>
      <c r="C13" s="205" t="s">
        <v>137</v>
      </c>
      <c r="D13" s="206" t="s">
        <v>123</v>
      </c>
    </row>
    <row r="14" spans="1:4">
      <c r="A14" s="203" t="s">
        <v>8</v>
      </c>
      <c r="B14" s="204" t="s">
        <v>219</v>
      </c>
      <c r="C14" s="205" t="s">
        <v>358</v>
      </c>
      <c r="D14" s="206" t="s">
        <v>123</v>
      </c>
    </row>
    <row r="15" spans="1:4">
      <c r="A15" s="203" t="s">
        <v>8</v>
      </c>
      <c r="B15" s="204" t="s">
        <v>152</v>
      </c>
      <c r="C15" s="205" t="s">
        <v>359</v>
      </c>
      <c r="D15" s="206" t="s">
        <v>123</v>
      </c>
    </row>
    <row r="16" spans="1:4">
      <c r="A16" s="203" t="s">
        <v>1</v>
      </c>
      <c r="B16" s="204" t="s">
        <v>220</v>
      </c>
      <c r="C16" s="205" t="s">
        <v>355</v>
      </c>
      <c r="D16" s="206" t="s">
        <v>123</v>
      </c>
    </row>
    <row r="17" spans="1:4">
      <c r="A17" s="203" t="s">
        <v>1</v>
      </c>
      <c r="B17" s="204" t="s">
        <v>98</v>
      </c>
      <c r="C17" s="205" t="s">
        <v>360</v>
      </c>
      <c r="D17" s="206" t="s">
        <v>122</v>
      </c>
    </row>
    <row r="18" spans="1:4">
      <c r="A18" s="203" t="s">
        <v>1</v>
      </c>
      <c r="B18" s="204" t="s">
        <v>97</v>
      </c>
      <c r="C18" s="205" t="s">
        <v>354</v>
      </c>
      <c r="D18" s="206" t="s">
        <v>122</v>
      </c>
    </row>
    <row r="19" spans="1:4">
      <c r="A19" s="203" t="s">
        <v>1</v>
      </c>
      <c r="B19" s="204" t="s">
        <v>222</v>
      </c>
      <c r="C19" s="205" t="s">
        <v>118</v>
      </c>
      <c r="D19" s="206" t="s">
        <v>122</v>
      </c>
    </row>
    <row r="20" spans="1:4">
      <c r="A20" s="203" t="s">
        <v>1</v>
      </c>
      <c r="B20" s="204" t="s">
        <v>221</v>
      </c>
      <c r="C20" s="205" t="s">
        <v>361</v>
      </c>
      <c r="D20" s="206" t="s">
        <v>123</v>
      </c>
    </row>
    <row r="21" spans="1:4">
      <c r="A21" s="203" t="s">
        <v>1</v>
      </c>
      <c r="B21" s="204" t="s">
        <v>216</v>
      </c>
      <c r="C21" s="205" t="s">
        <v>357</v>
      </c>
      <c r="D21" s="206" t="s">
        <v>123</v>
      </c>
    </row>
    <row r="22" spans="1:4">
      <c r="A22" s="203" t="s">
        <v>1</v>
      </c>
      <c r="B22" s="204" t="s">
        <v>218</v>
      </c>
      <c r="C22" s="205" t="s">
        <v>86</v>
      </c>
      <c r="D22" s="206" t="s">
        <v>123</v>
      </c>
    </row>
    <row r="23" spans="1:4">
      <c r="A23" s="203" t="s">
        <v>1</v>
      </c>
      <c r="B23" s="204" t="s">
        <v>219</v>
      </c>
      <c r="C23" s="205" t="s">
        <v>358</v>
      </c>
      <c r="D23" s="206" t="s">
        <v>123</v>
      </c>
    </row>
    <row r="24" spans="1:4">
      <c r="A24" s="203" t="s">
        <v>1</v>
      </c>
      <c r="B24" s="204" t="s">
        <v>152</v>
      </c>
      <c r="C24" s="205" t="s">
        <v>359</v>
      </c>
      <c r="D24" s="206" t="s">
        <v>123</v>
      </c>
    </row>
    <row r="25" spans="1:4">
      <c r="A25" s="203" t="s">
        <v>138</v>
      </c>
      <c r="B25" s="204" t="s">
        <v>219</v>
      </c>
      <c r="C25" s="205" t="s">
        <v>358</v>
      </c>
      <c r="D25" s="206" t="s">
        <v>123</v>
      </c>
    </row>
    <row r="26" spans="1:4">
      <c r="A26" s="203" t="s">
        <v>138</v>
      </c>
      <c r="B26" s="204" t="s">
        <v>152</v>
      </c>
      <c r="C26" s="205" t="s">
        <v>359</v>
      </c>
      <c r="D26" s="206" t="s">
        <v>123</v>
      </c>
    </row>
    <row r="27" spans="1:4">
      <c r="A27" s="203" t="s">
        <v>9</v>
      </c>
      <c r="B27" s="204" t="s">
        <v>153</v>
      </c>
      <c r="C27" s="205" t="s">
        <v>88</v>
      </c>
      <c r="D27" s="206" t="s">
        <v>123</v>
      </c>
    </row>
    <row r="28" spans="1:4">
      <c r="A28" s="203" t="s">
        <v>9</v>
      </c>
      <c r="B28" s="204" t="s">
        <v>97</v>
      </c>
      <c r="C28" s="205" t="s">
        <v>354</v>
      </c>
      <c r="D28" s="206" t="s">
        <v>122</v>
      </c>
    </row>
    <row r="29" spans="1:4">
      <c r="A29" s="203" t="s">
        <v>9</v>
      </c>
      <c r="B29" s="204" t="s">
        <v>100</v>
      </c>
      <c r="C29" s="205" t="s">
        <v>362</v>
      </c>
      <c r="D29" s="206" t="s">
        <v>126</v>
      </c>
    </row>
    <row r="30" spans="1:4">
      <c r="A30" s="203" t="s">
        <v>9</v>
      </c>
      <c r="B30" s="204" t="s">
        <v>152</v>
      </c>
      <c r="C30" s="205" t="s">
        <v>359</v>
      </c>
      <c r="D30" s="206" t="s">
        <v>123</v>
      </c>
    </row>
    <row r="31" spans="1:4">
      <c r="A31" s="203" t="s">
        <v>87</v>
      </c>
      <c r="B31" s="204" t="s">
        <v>153</v>
      </c>
      <c r="C31" s="205" t="s">
        <v>88</v>
      </c>
      <c r="D31" s="206" t="s">
        <v>123</v>
      </c>
    </row>
    <row r="32" spans="1:4">
      <c r="A32" s="203" t="s">
        <v>87</v>
      </c>
      <c r="B32" s="204" t="s">
        <v>363</v>
      </c>
      <c r="C32" s="205" t="s">
        <v>364</v>
      </c>
      <c r="D32" s="206" t="s">
        <v>123</v>
      </c>
    </row>
    <row r="33" spans="1:4">
      <c r="A33" s="203" t="s">
        <v>89</v>
      </c>
      <c r="B33" s="204" t="s">
        <v>223</v>
      </c>
      <c r="C33" s="205" t="s">
        <v>365</v>
      </c>
      <c r="D33" s="206" t="s">
        <v>123</v>
      </c>
    </row>
    <row r="34" spans="1:4">
      <c r="A34" s="203" t="s">
        <v>89</v>
      </c>
      <c r="B34" s="204" t="s">
        <v>363</v>
      </c>
      <c r="C34" s="205" t="s">
        <v>364</v>
      </c>
      <c r="D34" s="206" t="s">
        <v>123</v>
      </c>
    </row>
    <row r="35" spans="1:4">
      <c r="A35" s="203" t="s">
        <v>26</v>
      </c>
      <c r="B35" s="204" t="s">
        <v>187</v>
      </c>
      <c r="C35" s="205" t="s">
        <v>224</v>
      </c>
      <c r="D35" s="206" t="s">
        <v>121</v>
      </c>
    </row>
    <row r="36" spans="1:4">
      <c r="A36" s="203" t="s">
        <v>20</v>
      </c>
      <c r="B36" s="204" t="s">
        <v>178</v>
      </c>
      <c r="C36" s="205" t="s">
        <v>366</v>
      </c>
      <c r="D36" s="206" t="s">
        <v>127</v>
      </c>
    </row>
    <row r="37" spans="1:4">
      <c r="A37" s="203" t="s">
        <v>35</v>
      </c>
      <c r="B37" s="204" t="s">
        <v>189</v>
      </c>
      <c r="C37" s="205" t="s">
        <v>226</v>
      </c>
      <c r="D37" s="206" t="s">
        <v>121</v>
      </c>
    </row>
    <row r="38" spans="1:4">
      <c r="A38" s="203" t="s">
        <v>35</v>
      </c>
      <c r="B38" s="204" t="s">
        <v>179</v>
      </c>
      <c r="C38" s="205" t="s">
        <v>367</v>
      </c>
      <c r="D38" s="206" t="s">
        <v>127</v>
      </c>
    </row>
    <row r="39" spans="1:4">
      <c r="A39" s="203" t="s">
        <v>141</v>
      </c>
      <c r="B39" s="204" t="s">
        <v>229</v>
      </c>
      <c r="C39" s="205" t="s">
        <v>368</v>
      </c>
      <c r="D39" s="206" t="s">
        <v>125</v>
      </c>
    </row>
    <row r="40" spans="1:4">
      <c r="A40" s="203" t="s">
        <v>141</v>
      </c>
      <c r="B40" s="204" t="s">
        <v>228</v>
      </c>
      <c r="C40" s="205" t="s">
        <v>369</v>
      </c>
      <c r="D40" s="206" t="s">
        <v>125</v>
      </c>
    </row>
    <row r="41" spans="1:4">
      <c r="A41" s="203" t="s">
        <v>370</v>
      </c>
      <c r="B41" s="204" t="s">
        <v>94</v>
      </c>
      <c r="C41" s="205" t="s">
        <v>371</v>
      </c>
      <c r="D41" s="206" t="s">
        <v>130</v>
      </c>
    </row>
    <row r="42" spans="1:4">
      <c r="A42" s="203" t="s">
        <v>372</v>
      </c>
      <c r="B42" s="204" t="s">
        <v>97</v>
      </c>
      <c r="C42" s="205" t="s">
        <v>354</v>
      </c>
      <c r="D42" s="206" t="s">
        <v>122</v>
      </c>
    </row>
    <row r="43" spans="1:4">
      <c r="A43" s="203" t="s">
        <v>34</v>
      </c>
      <c r="B43" s="204" t="s">
        <v>189</v>
      </c>
      <c r="C43" s="205" t="s">
        <v>226</v>
      </c>
      <c r="D43" s="206" t="s">
        <v>121</v>
      </c>
    </row>
    <row r="44" spans="1:4">
      <c r="A44" s="203" t="s">
        <v>34</v>
      </c>
      <c r="B44" s="204" t="s">
        <v>232</v>
      </c>
      <c r="C44" s="205" t="s">
        <v>373</v>
      </c>
      <c r="D44" s="206" t="s">
        <v>121</v>
      </c>
    </row>
    <row r="45" spans="1:4">
      <c r="A45" s="203" t="s">
        <v>34</v>
      </c>
      <c r="B45" s="204" t="s">
        <v>231</v>
      </c>
      <c r="C45" s="205" t="s">
        <v>374</v>
      </c>
      <c r="D45" s="206" t="s">
        <v>121</v>
      </c>
    </row>
    <row r="46" spans="1:4">
      <c r="A46" s="203" t="s">
        <v>34</v>
      </c>
      <c r="B46" s="204" t="s">
        <v>279</v>
      </c>
      <c r="C46" s="205" t="s">
        <v>375</v>
      </c>
      <c r="D46" s="206" t="s">
        <v>121</v>
      </c>
    </row>
    <row r="47" spans="1:4">
      <c r="A47" s="203" t="s">
        <v>34</v>
      </c>
      <c r="B47" s="204" t="s">
        <v>190</v>
      </c>
      <c r="C47" s="205" t="s">
        <v>376</v>
      </c>
      <c r="D47" s="206" t="s">
        <v>121</v>
      </c>
    </row>
    <row r="48" spans="1:4">
      <c r="A48" s="203" t="s">
        <v>34</v>
      </c>
      <c r="B48" s="204" t="s">
        <v>233</v>
      </c>
      <c r="C48" s="205" t="s">
        <v>377</v>
      </c>
      <c r="D48" s="206" t="s">
        <v>121</v>
      </c>
    </row>
    <row r="49" spans="1:4">
      <c r="A49" s="203" t="s">
        <v>34</v>
      </c>
      <c r="B49" s="204" t="s">
        <v>378</v>
      </c>
      <c r="C49" s="205" t="s">
        <v>379</v>
      </c>
      <c r="D49" s="206" t="s">
        <v>121</v>
      </c>
    </row>
    <row r="50" spans="1:4">
      <c r="A50" s="203" t="s">
        <v>145</v>
      </c>
      <c r="B50" s="204" t="s">
        <v>190</v>
      </c>
      <c r="C50" s="205" t="s">
        <v>376</v>
      </c>
      <c r="D50" s="206" t="s">
        <v>121</v>
      </c>
    </row>
    <row r="51" spans="1:4">
      <c r="A51" s="203" t="s">
        <v>380</v>
      </c>
      <c r="B51" s="204" t="s">
        <v>188</v>
      </c>
      <c r="C51" s="205" t="s">
        <v>381</v>
      </c>
      <c r="D51" s="206" t="s">
        <v>121</v>
      </c>
    </row>
    <row r="52" spans="1:4">
      <c r="A52" s="203" t="s">
        <v>19</v>
      </c>
      <c r="B52" s="204" t="s">
        <v>172</v>
      </c>
      <c r="C52" s="205" t="s">
        <v>382</v>
      </c>
      <c r="D52" s="206" t="s">
        <v>128</v>
      </c>
    </row>
    <row r="53" spans="1:4">
      <c r="A53" s="203" t="s">
        <v>19</v>
      </c>
      <c r="B53" s="204" t="s">
        <v>234</v>
      </c>
      <c r="C53" s="205" t="s">
        <v>383</v>
      </c>
      <c r="D53" s="206" t="s">
        <v>128</v>
      </c>
    </row>
    <row r="54" spans="1:4">
      <c r="A54" s="203" t="s">
        <v>40</v>
      </c>
      <c r="B54" s="204" t="s">
        <v>235</v>
      </c>
      <c r="C54" s="205" t="s">
        <v>96</v>
      </c>
      <c r="D54" s="206" t="s">
        <v>121</v>
      </c>
    </row>
    <row r="55" spans="1:4">
      <c r="A55" s="203" t="s">
        <v>40</v>
      </c>
      <c r="B55" s="204" t="s">
        <v>191</v>
      </c>
      <c r="C55" s="205" t="s">
        <v>384</v>
      </c>
      <c r="D55" s="206" t="s">
        <v>121</v>
      </c>
    </row>
    <row r="56" spans="1:4">
      <c r="A56" s="203" t="s">
        <v>40</v>
      </c>
      <c r="B56" s="204" t="s">
        <v>193</v>
      </c>
      <c r="C56" s="205" t="s">
        <v>95</v>
      </c>
      <c r="D56" s="206" t="s">
        <v>121</v>
      </c>
    </row>
    <row r="57" spans="1:4">
      <c r="A57" s="203" t="s">
        <v>40</v>
      </c>
      <c r="B57" s="204" t="s">
        <v>172</v>
      </c>
      <c r="C57" s="205" t="s">
        <v>382</v>
      </c>
      <c r="D57" s="206" t="s">
        <v>128</v>
      </c>
    </row>
    <row r="58" spans="1:4">
      <c r="A58" s="203" t="s">
        <v>15</v>
      </c>
      <c r="B58" s="204" t="s">
        <v>179</v>
      </c>
      <c r="C58" s="205" t="s">
        <v>367</v>
      </c>
      <c r="D58" s="206" t="s">
        <v>127</v>
      </c>
    </row>
    <row r="59" spans="1:4">
      <c r="A59" s="203" t="s">
        <v>15</v>
      </c>
      <c r="B59" s="204" t="s">
        <v>191</v>
      </c>
      <c r="C59" s="205" t="s">
        <v>384</v>
      </c>
      <c r="D59" s="206" t="s">
        <v>121</v>
      </c>
    </row>
    <row r="60" spans="1:4">
      <c r="A60" s="203" t="s">
        <v>3</v>
      </c>
      <c r="B60" s="204" t="s">
        <v>236</v>
      </c>
      <c r="C60" s="205" t="s">
        <v>385</v>
      </c>
      <c r="D60" s="206" t="s">
        <v>121</v>
      </c>
    </row>
    <row r="61" spans="1:4">
      <c r="A61" s="203" t="s">
        <v>16</v>
      </c>
      <c r="B61" s="204" t="s">
        <v>179</v>
      </c>
      <c r="C61" s="205" t="s">
        <v>367</v>
      </c>
      <c r="D61" s="206" t="s">
        <v>127</v>
      </c>
    </row>
    <row r="62" spans="1:4">
      <c r="A62" s="203" t="s">
        <v>16</v>
      </c>
      <c r="B62" s="204" t="s">
        <v>191</v>
      </c>
      <c r="C62" s="205" t="s">
        <v>384</v>
      </c>
      <c r="D62" s="206" t="s">
        <v>121</v>
      </c>
    </row>
    <row r="63" spans="1:4">
      <c r="A63" s="203" t="s">
        <v>237</v>
      </c>
      <c r="B63" s="204" t="s">
        <v>239</v>
      </c>
      <c r="C63" s="205" t="s">
        <v>81</v>
      </c>
      <c r="D63" s="206" t="s">
        <v>126</v>
      </c>
    </row>
    <row r="64" spans="1:4">
      <c r="A64" s="203" t="s">
        <v>237</v>
      </c>
      <c r="B64" s="204" t="s">
        <v>238</v>
      </c>
      <c r="C64" s="205" t="s">
        <v>386</v>
      </c>
      <c r="D64" s="206" t="s">
        <v>126</v>
      </c>
    </row>
    <row r="65" spans="1:4">
      <c r="A65" s="203" t="s">
        <v>14</v>
      </c>
      <c r="B65" s="204" t="s">
        <v>165</v>
      </c>
      <c r="C65" s="205" t="s">
        <v>83</v>
      </c>
      <c r="D65" s="206" t="s">
        <v>126</v>
      </c>
    </row>
    <row r="66" spans="1:4">
      <c r="A66" s="203" t="s">
        <v>14</v>
      </c>
      <c r="B66" s="204" t="s">
        <v>238</v>
      </c>
      <c r="C66" s="205" t="s">
        <v>386</v>
      </c>
      <c r="D66" s="206" t="s">
        <v>126</v>
      </c>
    </row>
    <row r="67" spans="1:4">
      <c r="A67" s="203" t="s">
        <v>82</v>
      </c>
      <c r="B67" s="204" t="s">
        <v>238</v>
      </c>
      <c r="C67" s="205" t="s">
        <v>386</v>
      </c>
      <c r="D67" s="206" t="s">
        <v>126</v>
      </c>
    </row>
    <row r="68" spans="1:4">
      <c r="A68" s="203" t="s">
        <v>82</v>
      </c>
      <c r="B68" s="204" t="s">
        <v>225</v>
      </c>
      <c r="C68" s="205" t="s">
        <v>387</v>
      </c>
      <c r="D68" s="206" t="s">
        <v>126</v>
      </c>
    </row>
    <row r="69" spans="1:4">
      <c r="A69" s="203" t="s">
        <v>4</v>
      </c>
      <c r="B69" s="204" t="s">
        <v>99</v>
      </c>
      <c r="C69" s="205" t="s">
        <v>388</v>
      </c>
      <c r="D69" s="206" t="s">
        <v>122</v>
      </c>
    </row>
    <row r="70" spans="1:4">
      <c r="A70" s="203" t="s">
        <v>4</v>
      </c>
      <c r="B70" s="204" t="s">
        <v>154</v>
      </c>
      <c r="C70" s="205" t="s">
        <v>389</v>
      </c>
      <c r="D70" s="206" t="s">
        <v>123</v>
      </c>
    </row>
    <row r="71" spans="1:4">
      <c r="A71" s="203" t="s">
        <v>4</v>
      </c>
      <c r="B71" s="204" t="s">
        <v>240</v>
      </c>
      <c r="C71" s="205" t="s">
        <v>390</v>
      </c>
      <c r="D71" s="206" t="s">
        <v>123</v>
      </c>
    </row>
    <row r="72" spans="1:4">
      <c r="A72" s="203" t="s">
        <v>4</v>
      </c>
      <c r="B72" s="204" t="s">
        <v>241</v>
      </c>
      <c r="C72" s="205" t="s">
        <v>391</v>
      </c>
      <c r="D72" s="206" t="s">
        <v>123</v>
      </c>
    </row>
    <row r="73" spans="1:4">
      <c r="A73" s="203" t="s">
        <v>4</v>
      </c>
      <c r="B73" s="204" t="s">
        <v>242</v>
      </c>
      <c r="C73" s="205" t="s">
        <v>392</v>
      </c>
      <c r="D73" s="206" t="s">
        <v>124</v>
      </c>
    </row>
    <row r="74" spans="1:4">
      <c r="A74" s="203" t="s">
        <v>90</v>
      </c>
      <c r="B74" s="204" t="s">
        <v>154</v>
      </c>
      <c r="C74" s="205" t="s">
        <v>389</v>
      </c>
      <c r="D74" s="206" t="s">
        <v>123</v>
      </c>
    </row>
    <row r="75" spans="1:4">
      <c r="A75" s="203" t="s">
        <v>12</v>
      </c>
      <c r="B75" s="204" t="s">
        <v>166</v>
      </c>
      <c r="C75" s="205" t="s">
        <v>393</v>
      </c>
      <c r="D75" s="206" t="s">
        <v>126</v>
      </c>
    </row>
    <row r="76" spans="1:4">
      <c r="A76" s="203" t="s">
        <v>91</v>
      </c>
      <c r="B76" s="204" t="s">
        <v>155</v>
      </c>
      <c r="C76" s="205" t="s">
        <v>133</v>
      </c>
      <c r="D76" s="206" t="s">
        <v>123</v>
      </c>
    </row>
    <row r="77" spans="1:4">
      <c r="A77" s="203" t="s">
        <v>91</v>
      </c>
      <c r="B77" s="204" t="s">
        <v>242</v>
      </c>
      <c r="C77" s="205" t="s">
        <v>392</v>
      </c>
      <c r="D77" s="206" t="s">
        <v>124</v>
      </c>
    </row>
    <row r="78" spans="1:4">
      <c r="A78" s="203" t="s">
        <v>394</v>
      </c>
      <c r="B78" s="204" t="s">
        <v>214</v>
      </c>
      <c r="C78" s="205" t="s">
        <v>215</v>
      </c>
      <c r="D78" s="206" t="s">
        <v>126</v>
      </c>
    </row>
    <row r="79" spans="1:4">
      <c r="A79" s="203" t="s">
        <v>10</v>
      </c>
      <c r="B79" s="204" t="s">
        <v>244</v>
      </c>
      <c r="C79" s="205" t="s">
        <v>85</v>
      </c>
      <c r="D79" s="206" t="s">
        <v>126</v>
      </c>
    </row>
    <row r="80" spans="1:4">
      <c r="A80" s="203" t="s">
        <v>10</v>
      </c>
      <c r="B80" s="204" t="s">
        <v>98</v>
      </c>
      <c r="C80" s="205" t="s">
        <v>360</v>
      </c>
      <c r="D80" s="206" t="s">
        <v>122</v>
      </c>
    </row>
    <row r="81" spans="1:4">
      <c r="A81" s="203" t="s">
        <v>10</v>
      </c>
      <c r="B81" s="204" t="s">
        <v>245</v>
      </c>
      <c r="C81" s="205" t="s">
        <v>395</v>
      </c>
      <c r="D81" s="206" t="s">
        <v>126</v>
      </c>
    </row>
    <row r="82" spans="1:4">
      <c r="A82" s="203" t="s">
        <v>10</v>
      </c>
      <c r="B82" s="204" t="s">
        <v>243</v>
      </c>
      <c r="C82" s="205" t="s">
        <v>396</v>
      </c>
      <c r="D82" s="206" t="s">
        <v>123</v>
      </c>
    </row>
    <row r="83" spans="1:4">
      <c r="A83" s="203" t="s">
        <v>10</v>
      </c>
      <c r="B83" s="204" t="s">
        <v>84</v>
      </c>
      <c r="C83" s="205" t="s">
        <v>397</v>
      </c>
      <c r="D83" s="206" t="s">
        <v>126</v>
      </c>
    </row>
    <row r="84" spans="1:4">
      <c r="A84" s="203" t="s">
        <v>10</v>
      </c>
      <c r="B84" s="204" t="s">
        <v>246</v>
      </c>
      <c r="C84" s="205" t="s">
        <v>398</v>
      </c>
      <c r="D84" s="206" t="s">
        <v>126</v>
      </c>
    </row>
    <row r="85" spans="1:4">
      <c r="A85" s="203" t="s">
        <v>136</v>
      </c>
      <c r="B85" s="204" t="s">
        <v>84</v>
      </c>
      <c r="C85" s="205" t="s">
        <v>399</v>
      </c>
      <c r="D85" s="206" t="s">
        <v>126</v>
      </c>
    </row>
    <row r="86" spans="1:4">
      <c r="A86" s="203" t="s">
        <v>41</v>
      </c>
      <c r="B86" s="204" t="s">
        <v>178</v>
      </c>
      <c r="C86" s="205" t="s">
        <v>366</v>
      </c>
      <c r="D86" s="206" t="s">
        <v>127</v>
      </c>
    </row>
    <row r="87" spans="1:4">
      <c r="A87" s="203" t="s">
        <v>41</v>
      </c>
      <c r="B87" s="204" t="s">
        <v>172</v>
      </c>
      <c r="C87" s="205" t="s">
        <v>382</v>
      </c>
      <c r="D87" s="206" t="s">
        <v>128</v>
      </c>
    </row>
    <row r="88" spans="1:4">
      <c r="A88" s="203" t="s">
        <v>119</v>
      </c>
      <c r="B88" s="204" t="s">
        <v>193</v>
      </c>
      <c r="C88" s="205" t="s">
        <v>95</v>
      </c>
      <c r="D88" s="206" t="s">
        <v>121</v>
      </c>
    </row>
    <row r="89" spans="1:4">
      <c r="A89" s="203" t="s">
        <v>42</v>
      </c>
      <c r="B89" s="204" t="s">
        <v>172</v>
      </c>
      <c r="C89" s="205" t="s">
        <v>382</v>
      </c>
      <c r="D89" s="206" t="s">
        <v>128</v>
      </c>
    </row>
    <row r="90" spans="1:4">
      <c r="A90" s="203" t="s">
        <v>2</v>
      </c>
      <c r="B90" s="204" t="s">
        <v>182</v>
      </c>
      <c r="C90" s="205" t="s">
        <v>400</v>
      </c>
      <c r="D90" s="206" t="s">
        <v>401</v>
      </c>
    </row>
    <row r="91" spans="1:4">
      <c r="A91" s="203" t="s">
        <v>2</v>
      </c>
      <c r="B91" s="204" t="s">
        <v>193</v>
      </c>
      <c r="C91" s="205" t="s">
        <v>95</v>
      </c>
      <c r="D91" s="206" t="s">
        <v>121</v>
      </c>
    </row>
    <row r="92" spans="1:4">
      <c r="A92" s="203" t="s">
        <v>402</v>
      </c>
      <c r="B92" s="204" t="s">
        <v>195</v>
      </c>
      <c r="C92" s="205" t="s">
        <v>403</v>
      </c>
      <c r="D92" s="206" t="s">
        <v>121</v>
      </c>
    </row>
    <row r="93" spans="1:4">
      <c r="A93" s="203" t="s">
        <v>27</v>
      </c>
      <c r="B93" s="204" t="s">
        <v>247</v>
      </c>
      <c r="C93" s="205" t="s">
        <v>404</v>
      </c>
      <c r="D93" s="206" t="s">
        <v>121</v>
      </c>
    </row>
    <row r="94" spans="1:4">
      <c r="A94" s="203" t="s">
        <v>27</v>
      </c>
      <c r="B94" s="204" t="s">
        <v>249</v>
      </c>
      <c r="C94" s="205" t="s">
        <v>405</v>
      </c>
      <c r="D94" s="206" t="s">
        <v>121</v>
      </c>
    </row>
    <row r="95" spans="1:4">
      <c r="A95" s="203" t="s">
        <v>27</v>
      </c>
      <c r="B95" s="204" t="s">
        <v>192</v>
      </c>
      <c r="C95" s="205" t="s">
        <v>406</v>
      </c>
      <c r="D95" s="206" t="s">
        <v>121</v>
      </c>
    </row>
    <row r="96" spans="1:4">
      <c r="A96" s="203" t="s">
        <v>27</v>
      </c>
      <c r="B96" s="204" t="s">
        <v>248</v>
      </c>
      <c r="C96" s="205" t="s">
        <v>407</v>
      </c>
      <c r="D96" s="206" t="s">
        <v>121</v>
      </c>
    </row>
    <row r="97" spans="1:4">
      <c r="A97" s="203" t="s">
        <v>27</v>
      </c>
      <c r="B97" s="204" t="s">
        <v>227</v>
      </c>
      <c r="C97" s="205" t="s">
        <v>408</v>
      </c>
      <c r="D97" s="206" t="s">
        <v>121</v>
      </c>
    </row>
    <row r="98" spans="1:4">
      <c r="A98" s="203" t="s">
        <v>27</v>
      </c>
      <c r="B98" s="204" t="s">
        <v>250</v>
      </c>
      <c r="C98" s="205" t="s">
        <v>409</v>
      </c>
      <c r="D98" s="206" t="s">
        <v>121</v>
      </c>
    </row>
    <row r="99" spans="1:4">
      <c r="A99" s="203" t="s">
        <v>27</v>
      </c>
      <c r="B99" s="204" t="s">
        <v>410</v>
      </c>
      <c r="C99" s="205" t="s">
        <v>411</v>
      </c>
      <c r="D99" s="206" t="s">
        <v>121</v>
      </c>
    </row>
    <row r="100" spans="1:4">
      <c r="A100" s="203" t="s">
        <v>27</v>
      </c>
      <c r="B100" s="204" t="s">
        <v>254</v>
      </c>
      <c r="C100" s="205" t="s">
        <v>412</v>
      </c>
      <c r="D100" s="206" t="s">
        <v>121</v>
      </c>
    </row>
    <row r="101" spans="1:4">
      <c r="A101" s="203" t="s">
        <v>27</v>
      </c>
      <c r="B101" s="204" t="s">
        <v>251</v>
      </c>
      <c r="C101" s="205" t="s">
        <v>413</v>
      </c>
      <c r="D101" s="206" t="s">
        <v>121</v>
      </c>
    </row>
    <row r="102" spans="1:4">
      <c r="A102" s="203" t="s">
        <v>27</v>
      </c>
      <c r="B102" s="204" t="s">
        <v>252</v>
      </c>
      <c r="C102" s="205" t="s">
        <v>414</v>
      </c>
      <c r="D102" s="206" t="s">
        <v>121</v>
      </c>
    </row>
    <row r="103" spans="1:4">
      <c r="A103" s="203" t="s">
        <v>17</v>
      </c>
      <c r="B103" s="204" t="s">
        <v>415</v>
      </c>
      <c r="C103" s="205" t="s">
        <v>416</v>
      </c>
      <c r="D103" s="206" t="s">
        <v>129</v>
      </c>
    </row>
    <row r="104" spans="1:4">
      <c r="A104" s="203" t="s">
        <v>17</v>
      </c>
      <c r="B104" s="204" t="s">
        <v>196</v>
      </c>
      <c r="C104" s="205" t="s">
        <v>101</v>
      </c>
      <c r="D104" s="206" t="s">
        <v>121</v>
      </c>
    </row>
    <row r="105" spans="1:4">
      <c r="A105" s="203" t="s">
        <v>22</v>
      </c>
      <c r="B105" s="204" t="s">
        <v>247</v>
      </c>
      <c r="C105" s="205" t="s">
        <v>404</v>
      </c>
      <c r="D105" s="206" t="s">
        <v>121</v>
      </c>
    </row>
    <row r="106" spans="1:4">
      <c r="A106" s="203" t="s">
        <v>22</v>
      </c>
      <c r="B106" s="204" t="s">
        <v>183</v>
      </c>
      <c r="C106" s="205" t="s">
        <v>139</v>
      </c>
      <c r="D106" s="206" t="s">
        <v>129</v>
      </c>
    </row>
    <row r="107" spans="1:4">
      <c r="A107" s="203" t="s">
        <v>22</v>
      </c>
      <c r="B107" s="204" t="s">
        <v>249</v>
      </c>
      <c r="C107" s="205" t="s">
        <v>405</v>
      </c>
      <c r="D107" s="206" t="s">
        <v>121</v>
      </c>
    </row>
    <row r="108" spans="1:4">
      <c r="A108" s="203" t="s">
        <v>22</v>
      </c>
      <c r="B108" s="204" t="s">
        <v>248</v>
      </c>
      <c r="C108" s="205" t="s">
        <v>407</v>
      </c>
      <c r="D108" s="206" t="s">
        <v>121</v>
      </c>
    </row>
    <row r="109" spans="1:4">
      <c r="A109" s="203" t="s">
        <v>22</v>
      </c>
      <c r="B109" s="204" t="s">
        <v>250</v>
      </c>
      <c r="C109" s="205" t="s">
        <v>409</v>
      </c>
      <c r="D109" s="206" t="s">
        <v>121</v>
      </c>
    </row>
    <row r="110" spans="1:4">
      <c r="A110" s="203" t="s">
        <v>22</v>
      </c>
      <c r="B110" s="204" t="s">
        <v>194</v>
      </c>
      <c r="C110" s="205" t="s">
        <v>417</v>
      </c>
      <c r="D110" s="206" t="s">
        <v>121</v>
      </c>
    </row>
    <row r="111" spans="1:4">
      <c r="A111" s="203" t="s">
        <v>22</v>
      </c>
      <c r="B111" s="204" t="s">
        <v>254</v>
      </c>
      <c r="C111" s="205" t="s">
        <v>412</v>
      </c>
      <c r="D111" s="206" t="s">
        <v>121</v>
      </c>
    </row>
    <row r="112" spans="1:4">
      <c r="A112" s="203" t="s">
        <v>22</v>
      </c>
      <c r="B112" s="204" t="s">
        <v>255</v>
      </c>
      <c r="C112" s="205" t="s">
        <v>418</v>
      </c>
      <c r="D112" s="206" t="s">
        <v>129</v>
      </c>
    </row>
    <row r="113" spans="1:4">
      <c r="A113" s="203" t="s">
        <v>22</v>
      </c>
      <c r="B113" s="204" t="s">
        <v>251</v>
      </c>
      <c r="C113" s="205" t="s">
        <v>413</v>
      </c>
      <c r="D113" s="206" t="s">
        <v>121</v>
      </c>
    </row>
    <row r="114" spans="1:4">
      <c r="A114" s="203" t="s">
        <v>18</v>
      </c>
      <c r="B114" s="204" t="s">
        <v>282</v>
      </c>
      <c r="C114" s="205" t="s">
        <v>419</v>
      </c>
      <c r="D114" s="206" t="s">
        <v>125</v>
      </c>
    </row>
    <row r="115" spans="1:4">
      <c r="A115" s="203" t="s">
        <v>18</v>
      </c>
      <c r="B115" s="204" t="s">
        <v>258</v>
      </c>
      <c r="C115" s="205" t="s">
        <v>420</v>
      </c>
      <c r="D115" s="206" t="s">
        <v>125</v>
      </c>
    </row>
    <row r="116" spans="1:4">
      <c r="A116" s="203" t="s">
        <v>18</v>
      </c>
      <c r="B116" s="204" t="s">
        <v>260</v>
      </c>
      <c r="C116" s="205" t="s">
        <v>421</v>
      </c>
      <c r="D116" s="206" t="s">
        <v>125</v>
      </c>
    </row>
    <row r="117" spans="1:4">
      <c r="A117" s="203" t="s">
        <v>18</v>
      </c>
      <c r="B117" s="204" t="s">
        <v>259</v>
      </c>
      <c r="C117" s="205" t="s">
        <v>422</v>
      </c>
      <c r="D117" s="206" t="s">
        <v>125</v>
      </c>
    </row>
    <row r="118" spans="1:4">
      <c r="A118" s="203" t="s">
        <v>18</v>
      </c>
      <c r="B118" s="204" t="s">
        <v>257</v>
      </c>
      <c r="C118" s="205" t="s">
        <v>423</v>
      </c>
      <c r="D118" s="206" t="s">
        <v>125</v>
      </c>
    </row>
    <row r="119" spans="1:4">
      <c r="A119" s="203" t="s">
        <v>18</v>
      </c>
      <c r="B119" s="204" t="s">
        <v>424</v>
      </c>
      <c r="C119" s="205" t="s">
        <v>425</v>
      </c>
      <c r="D119" s="206" t="s">
        <v>125</v>
      </c>
    </row>
    <row r="120" spans="1:4">
      <c r="A120" s="203" t="s">
        <v>18</v>
      </c>
      <c r="B120" s="204" t="s">
        <v>262</v>
      </c>
      <c r="C120" s="205" t="s">
        <v>79</v>
      </c>
      <c r="D120" s="206" t="s">
        <v>125</v>
      </c>
    </row>
    <row r="121" spans="1:4">
      <c r="A121" s="203" t="s">
        <v>18</v>
      </c>
      <c r="B121" s="204" t="s">
        <v>256</v>
      </c>
      <c r="C121" s="205" t="s">
        <v>426</v>
      </c>
      <c r="D121" s="206" t="s">
        <v>125</v>
      </c>
    </row>
    <row r="122" spans="1:4">
      <c r="A122" s="203" t="s">
        <v>18</v>
      </c>
      <c r="B122" s="204" t="s">
        <v>261</v>
      </c>
      <c r="C122" s="205" t="s">
        <v>427</v>
      </c>
      <c r="D122" s="206" t="s">
        <v>125</v>
      </c>
    </row>
    <row r="123" spans="1:4">
      <c r="A123" s="203" t="s">
        <v>18</v>
      </c>
      <c r="B123" s="204" t="s">
        <v>263</v>
      </c>
      <c r="C123" s="205" t="s">
        <v>428</v>
      </c>
      <c r="D123" s="206" t="s">
        <v>125</v>
      </c>
    </row>
    <row r="124" spans="1:4">
      <c r="A124" s="203" t="s">
        <v>18</v>
      </c>
      <c r="B124" s="204" t="s">
        <v>264</v>
      </c>
      <c r="C124" s="205" t="s">
        <v>429</v>
      </c>
      <c r="D124" s="206" t="s">
        <v>125</v>
      </c>
    </row>
    <row r="125" spans="1:4">
      <c r="A125" s="203" t="s">
        <v>18</v>
      </c>
      <c r="B125" s="204" t="s">
        <v>265</v>
      </c>
      <c r="C125" s="205" t="s">
        <v>142</v>
      </c>
      <c r="D125" s="206" t="s">
        <v>125</v>
      </c>
    </row>
    <row r="126" spans="1:4">
      <c r="A126" s="203" t="s">
        <v>18</v>
      </c>
      <c r="B126" s="204" t="s">
        <v>269</v>
      </c>
      <c r="C126" s="205" t="s">
        <v>430</v>
      </c>
      <c r="D126" s="206" t="s">
        <v>125</v>
      </c>
    </row>
    <row r="127" spans="1:4">
      <c r="A127" s="203" t="s">
        <v>18</v>
      </c>
      <c r="B127" s="204" t="s">
        <v>228</v>
      </c>
      <c r="C127" s="205" t="s">
        <v>369</v>
      </c>
      <c r="D127" s="206" t="s">
        <v>125</v>
      </c>
    </row>
    <row r="128" spans="1:4">
      <c r="A128" s="203" t="s">
        <v>270</v>
      </c>
      <c r="B128" s="204" t="s">
        <v>271</v>
      </c>
      <c r="C128" s="205" t="s">
        <v>272</v>
      </c>
      <c r="D128" s="206" t="s">
        <v>121</v>
      </c>
    </row>
    <row r="129" spans="1:4">
      <c r="A129" s="203" t="s">
        <v>23</v>
      </c>
      <c r="B129" s="204" t="s">
        <v>247</v>
      </c>
      <c r="C129" s="205" t="s">
        <v>404</v>
      </c>
      <c r="D129" s="206" t="s">
        <v>121</v>
      </c>
    </row>
    <row r="130" spans="1:4">
      <c r="A130" s="203" t="s">
        <v>23</v>
      </c>
      <c r="B130" s="204" t="s">
        <v>183</v>
      </c>
      <c r="C130" s="205" t="s">
        <v>139</v>
      </c>
      <c r="D130" s="206" t="s">
        <v>129</v>
      </c>
    </row>
    <row r="131" spans="1:4">
      <c r="A131" s="203" t="s">
        <v>23</v>
      </c>
      <c r="B131" s="204" t="s">
        <v>249</v>
      </c>
      <c r="C131" s="205" t="s">
        <v>405</v>
      </c>
      <c r="D131" s="206" t="s">
        <v>121</v>
      </c>
    </row>
    <row r="132" spans="1:4">
      <c r="A132" s="203" t="s">
        <v>23</v>
      </c>
      <c r="B132" s="204" t="s">
        <v>192</v>
      </c>
      <c r="C132" s="205" t="s">
        <v>406</v>
      </c>
      <c r="D132" s="206" t="s">
        <v>121</v>
      </c>
    </row>
    <row r="133" spans="1:4">
      <c r="A133" s="203" t="s">
        <v>23</v>
      </c>
      <c r="B133" s="204" t="s">
        <v>227</v>
      </c>
      <c r="C133" s="205" t="s">
        <v>408</v>
      </c>
      <c r="D133" s="206" t="s">
        <v>121</v>
      </c>
    </row>
    <row r="134" spans="1:4">
      <c r="A134" s="203" t="s">
        <v>23</v>
      </c>
      <c r="B134" s="204" t="s">
        <v>195</v>
      </c>
      <c r="C134" s="205" t="s">
        <v>403</v>
      </c>
      <c r="D134" s="206" t="s">
        <v>121</v>
      </c>
    </row>
    <row r="135" spans="1:4">
      <c r="A135" s="203" t="s">
        <v>23</v>
      </c>
      <c r="B135" s="204" t="s">
        <v>250</v>
      </c>
      <c r="C135" s="205" t="s">
        <v>409</v>
      </c>
      <c r="D135" s="206" t="s">
        <v>121</v>
      </c>
    </row>
    <row r="136" spans="1:4">
      <c r="A136" s="203" t="s">
        <v>23</v>
      </c>
      <c r="B136" s="204" t="s">
        <v>182</v>
      </c>
      <c r="C136" s="205" t="s">
        <v>400</v>
      </c>
      <c r="D136" s="206" t="s">
        <v>401</v>
      </c>
    </row>
    <row r="137" spans="1:4">
      <c r="A137" s="203" t="s">
        <v>23</v>
      </c>
      <c r="B137" s="204" t="s">
        <v>230</v>
      </c>
      <c r="C137" s="205" t="s">
        <v>431</v>
      </c>
      <c r="D137" s="206" t="s">
        <v>121</v>
      </c>
    </row>
    <row r="138" spans="1:4">
      <c r="A138" s="203" t="s">
        <v>23</v>
      </c>
      <c r="B138" s="204" t="s">
        <v>254</v>
      </c>
      <c r="C138" s="205" t="s">
        <v>412</v>
      </c>
      <c r="D138" s="206" t="s">
        <v>121</v>
      </c>
    </row>
    <row r="139" spans="1:4">
      <c r="A139" s="203" t="s">
        <v>23</v>
      </c>
      <c r="B139" s="204" t="s">
        <v>432</v>
      </c>
      <c r="C139" s="205" t="s">
        <v>433</v>
      </c>
      <c r="D139" s="206" t="s">
        <v>401</v>
      </c>
    </row>
    <row r="140" spans="1:4">
      <c r="A140" s="203" t="s">
        <v>23</v>
      </c>
      <c r="B140" s="204" t="s">
        <v>287</v>
      </c>
      <c r="C140" s="205" t="s">
        <v>434</v>
      </c>
      <c r="D140" s="206" t="s">
        <v>125</v>
      </c>
    </row>
    <row r="141" spans="1:4">
      <c r="A141" s="203" t="s">
        <v>23</v>
      </c>
      <c r="B141" s="204" t="s">
        <v>435</v>
      </c>
      <c r="C141" s="205" t="s">
        <v>436</v>
      </c>
      <c r="D141" s="206" t="s">
        <v>121</v>
      </c>
    </row>
    <row r="142" spans="1:4">
      <c r="A142" s="203" t="s">
        <v>23</v>
      </c>
      <c r="B142" s="204" t="s">
        <v>274</v>
      </c>
      <c r="C142" s="205" t="s">
        <v>437</v>
      </c>
      <c r="D142" s="206" t="s">
        <v>121</v>
      </c>
    </row>
    <row r="143" spans="1:4">
      <c r="A143" s="203" t="s">
        <v>23</v>
      </c>
      <c r="B143" s="204" t="s">
        <v>252</v>
      </c>
      <c r="C143" s="205" t="s">
        <v>414</v>
      </c>
      <c r="D143" s="206" t="s">
        <v>121</v>
      </c>
    </row>
    <row r="144" spans="1:4">
      <c r="A144" s="203" t="s">
        <v>39</v>
      </c>
      <c r="B144" s="204" t="s">
        <v>187</v>
      </c>
      <c r="C144" s="205" t="s">
        <v>224</v>
      </c>
      <c r="D144" s="206" t="s">
        <v>121</v>
      </c>
    </row>
    <row r="145" spans="1:4">
      <c r="A145" s="203" t="s">
        <v>39</v>
      </c>
      <c r="B145" s="204" t="s">
        <v>275</v>
      </c>
      <c r="C145" s="205" t="s">
        <v>438</v>
      </c>
      <c r="D145" s="206" t="s">
        <v>121</v>
      </c>
    </row>
    <row r="146" spans="1:4">
      <c r="A146" s="203" t="s">
        <v>32</v>
      </c>
      <c r="B146" s="204" t="s">
        <v>195</v>
      </c>
      <c r="C146" s="205" t="s">
        <v>403</v>
      </c>
      <c r="D146" s="206" t="s">
        <v>121</v>
      </c>
    </row>
    <row r="147" spans="1:4">
      <c r="A147" s="203" t="s">
        <v>32</v>
      </c>
      <c r="B147" s="204" t="s">
        <v>251</v>
      </c>
      <c r="C147" s="205" t="s">
        <v>413</v>
      </c>
      <c r="D147" s="206" t="s">
        <v>121</v>
      </c>
    </row>
    <row r="148" spans="1:4">
      <c r="A148" s="203" t="s">
        <v>36</v>
      </c>
      <c r="B148" s="204" t="s">
        <v>189</v>
      </c>
      <c r="C148" s="205" t="s">
        <v>226</v>
      </c>
      <c r="D148" s="206" t="s">
        <v>121</v>
      </c>
    </row>
    <row r="149" spans="1:4">
      <c r="A149" s="203" t="s">
        <v>36</v>
      </c>
      <c r="B149" s="204" t="s">
        <v>274</v>
      </c>
      <c r="C149" s="205" t="s">
        <v>437</v>
      </c>
      <c r="D149" s="206" t="s">
        <v>121</v>
      </c>
    </row>
    <row r="150" spans="1:4">
      <c r="A150" s="203" t="s">
        <v>36</v>
      </c>
      <c r="B150" s="204" t="s">
        <v>439</v>
      </c>
      <c r="C150" s="205" t="s">
        <v>440</v>
      </c>
      <c r="D150" s="206" t="s">
        <v>121</v>
      </c>
    </row>
    <row r="151" spans="1:4">
      <c r="A151" s="203" t="s">
        <v>44</v>
      </c>
      <c r="B151" s="204" t="s">
        <v>276</v>
      </c>
      <c r="C151" s="205" t="s">
        <v>441</v>
      </c>
      <c r="D151" s="206" t="s">
        <v>121</v>
      </c>
    </row>
    <row r="152" spans="1:4">
      <c r="A152" s="203" t="s">
        <v>44</v>
      </c>
      <c r="B152" s="204" t="s">
        <v>439</v>
      </c>
      <c r="C152" s="205" t="s">
        <v>440</v>
      </c>
      <c r="D152" s="206" t="s">
        <v>121</v>
      </c>
    </row>
    <row r="153" spans="1:4">
      <c r="A153" s="203" t="s">
        <v>33</v>
      </c>
      <c r="B153" s="204" t="s">
        <v>187</v>
      </c>
      <c r="C153" s="205" t="s">
        <v>224</v>
      </c>
      <c r="D153" s="206" t="s">
        <v>121</v>
      </c>
    </row>
    <row r="154" spans="1:4">
      <c r="A154" s="203" t="s">
        <v>442</v>
      </c>
      <c r="B154" s="204" t="s">
        <v>182</v>
      </c>
      <c r="C154" s="205" t="s">
        <v>400</v>
      </c>
      <c r="D154" s="206" t="s">
        <v>401</v>
      </c>
    </row>
    <row r="155" spans="1:4">
      <c r="A155" s="203" t="s">
        <v>442</v>
      </c>
      <c r="B155" s="204" t="s">
        <v>276</v>
      </c>
      <c r="C155" s="205" t="s">
        <v>441</v>
      </c>
      <c r="D155" s="206" t="s">
        <v>121</v>
      </c>
    </row>
    <row r="156" spans="1:4">
      <c r="A156" s="203" t="s">
        <v>443</v>
      </c>
      <c r="B156" s="204" t="s">
        <v>253</v>
      </c>
      <c r="C156" s="205" t="s">
        <v>444</v>
      </c>
      <c r="D156" s="206" t="s">
        <v>121</v>
      </c>
    </row>
    <row r="157" spans="1:4">
      <c r="A157" s="203" t="s">
        <v>134</v>
      </c>
      <c r="B157" s="204" t="s">
        <v>92</v>
      </c>
      <c r="C157" s="205" t="s">
        <v>93</v>
      </c>
      <c r="D157" s="206" t="s">
        <v>130</v>
      </c>
    </row>
    <row r="158" spans="1:4">
      <c r="A158" s="203" t="s">
        <v>21</v>
      </c>
      <c r="B158" s="204" t="s">
        <v>253</v>
      </c>
      <c r="C158" s="205" t="s">
        <v>444</v>
      </c>
      <c r="D158" s="206" t="s">
        <v>121</v>
      </c>
    </row>
    <row r="159" spans="1:4">
      <c r="A159" s="203" t="s">
        <v>21</v>
      </c>
      <c r="B159" s="204" t="s">
        <v>249</v>
      </c>
      <c r="C159" s="205" t="s">
        <v>405</v>
      </c>
      <c r="D159" s="206" t="s">
        <v>121</v>
      </c>
    </row>
    <row r="160" spans="1:4">
      <c r="A160" s="203" t="s">
        <v>21</v>
      </c>
      <c r="B160" s="204" t="s">
        <v>277</v>
      </c>
      <c r="C160" s="205" t="s">
        <v>147</v>
      </c>
      <c r="D160" s="206" t="s">
        <v>126</v>
      </c>
    </row>
    <row r="161" spans="1:4">
      <c r="A161" s="203" t="s">
        <v>21</v>
      </c>
      <c r="B161" s="204" t="s">
        <v>278</v>
      </c>
      <c r="C161" s="205" t="s">
        <v>445</v>
      </c>
      <c r="D161" s="206" t="s">
        <v>126</v>
      </c>
    </row>
    <row r="162" spans="1:4">
      <c r="A162" s="203" t="s">
        <v>21</v>
      </c>
      <c r="B162" s="204" t="s">
        <v>80</v>
      </c>
      <c r="C162" s="205" t="s">
        <v>446</v>
      </c>
      <c r="D162" s="206" t="s">
        <v>126</v>
      </c>
    </row>
    <row r="163" spans="1:4">
      <c r="A163" s="203" t="s">
        <v>6</v>
      </c>
      <c r="B163" s="204" t="s">
        <v>98</v>
      </c>
      <c r="C163" s="205" t="s">
        <v>360</v>
      </c>
      <c r="D163" s="206" t="s">
        <v>122</v>
      </c>
    </row>
    <row r="164" spans="1:4">
      <c r="A164" s="203" t="s">
        <v>447</v>
      </c>
      <c r="B164" s="204" t="s">
        <v>448</v>
      </c>
      <c r="C164" s="205" t="s">
        <v>449</v>
      </c>
      <c r="D164" s="206" t="s">
        <v>121</v>
      </c>
    </row>
    <row r="165" spans="1:4">
      <c r="A165" s="203" t="s">
        <v>13</v>
      </c>
      <c r="B165" s="204" t="s">
        <v>99</v>
      </c>
      <c r="C165" s="205" t="s">
        <v>388</v>
      </c>
      <c r="D165" s="206" t="s">
        <v>122</v>
      </c>
    </row>
    <row r="166" spans="1:4">
      <c r="A166" s="203" t="s">
        <v>13</v>
      </c>
      <c r="B166" s="204" t="s">
        <v>240</v>
      </c>
      <c r="C166" s="205" t="s">
        <v>390</v>
      </c>
      <c r="D166" s="206" t="s">
        <v>123</v>
      </c>
    </row>
    <row r="167" spans="1:4">
      <c r="A167" s="203" t="s">
        <v>13</v>
      </c>
      <c r="B167" s="204" t="s">
        <v>156</v>
      </c>
      <c r="C167" s="205" t="s">
        <v>450</v>
      </c>
      <c r="D167" s="206" t="s">
        <v>123</v>
      </c>
    </row>
    <row r="168" spans="1:4">
      <c r="A168" s="203" t="s">
        <v>13</v>
      </c>
      <c r="B168" s="204" t="s">
        <v>157</v>
      </c>
      <c r="C168" s="205" t="s">
        <v>356</v>
      </c>
      <c r="D168" s="206" t="s">
        <v>123</v>
      </c>
    </row>
    <row r="169" spans="1:4">
      <c r="A169" s="203" t="s">
        <v>13</v>
      </c>
      <c r="B169" s="204" t="s">
        <v>219</v>
      </c>
      <c r="C169" s="205" t="s">
        <v>358</v>
      </c>
      <c r="D169" s="206" t="s">
        <v>123</v>
      </c>
    </row>
    <row r="170" spans="1:4">
      <c r="A170" s="203" t="s">
        <v>13</v>
      </c>
      <c r="B170" s="204" t="s">
        <v>152</v>
      </c>
      <c r="C170" s="205" t="s">
        <v>359</v>
      </c>
      <c r="D170" s="206" t="s">
        <v>123</v>
      </c>
    </row>
    <row r="171" spans="1:4">
      <c r="A171" s="203" t="s">
        <v>146</v>
      </c>
      <c r="B171" s="204" t="s">
        <v>188</v>
      </c>
      <c r="C171" s="205" t="s">
        <v>381</v>
      </c>
      <c r="D171" s="206" t="s">
        <v>121</v>
      </c>
    </row>
    <row r="172" spans="1:4">
      <c r="A172" s="203" t="s">
        <v>45</v>
      </c>
      <c r="B172" s="204" t="s">
        <v>191</v>
      </c>
      <c r="C172" s="205" t="s">
        <v>384</v>
      </c>
      <c r="D172" s="206" t="s">
        <v>121</v>
      </c>
    </row>
    <row r="173" spans="1:4">
      <c r="A173" s="203" t="s">
        <v>11</v>
      </c>
      <c r="B173" s="204" t="s">
        <v>97</v>
      </c>
      <c r="C173" s="205" t="s">
        <v>354</v>
      </c>
      <c r="D173" s="206" t="s">
        <v>122</v>
      </c>
    </row>
    <row r="174" spans="1:4">
      <c r="A174" s="203" t="s">
        <v>11</v>
      </c>
      <c r="B174" s="204" t="s">
        <v>158</v>
      </c>
      <c r="C174" s="205" t="s">
        <v>451</v>
      </c>
      <c r="D174" s="206" t="s">
        <v>123</v>
      </c>
    </row>
    <row r="175" spans="1:4">
      <c r="A175" s="203" t="s">
        <v>37</v>
      </c>
      <c r="B175" s="204" t="s">
        <v>279</v>
      </c>
      <c r="C175" s="205" t="s">
        <v>375</v>
      </c>
      <c r="D175" s="206" t="s">
        <v>121</v>
      </c>
    </row>
    <row r="176" spans="1:4">
      <c r="A176" s="203" t="s">
        <v>37</v>
      </c>
      <c r="B176" s="204" t="s">
        <v>275</v>
      </c>
      <c r="C176" s="205" t="s">
        <v>438</v>
      </c>
      <c r="D176" s="206" t="s">
        <v>121</v>
      </c>
    </row>
    <row r="177" spans="1:4">
      <c r="A177" s="203" t="s">
        <v>5</v>
      </c>
      <c r="B177" s="204" t="s">
        <v>92</v>
      </c>
      <c r="C177" s="205" t="s">
        <v>93</v>
      </c>
      <c r="D177" s="206" t="s">
        <v>130</v>
      </c>
    </row>
    <row r="178" spans="1:4">
      <c r="A178" s="203" t="s">
        <v>5</v>
      </c>
      <c r="B178" s="204" t="s">
        <v>448</v>
      </c>
      <c r="C178" s="205" t="s">
        <v>449</v>
      </c>
      <c r="D178" s="206" t="s">
        <v>121</v>
      </c>
    </row>
    <row r="179" spans="1:4">
      <c r="A179" s="203" t="s">
        <v>5</v>
      </c>
      <c r="B179" s="204" t="s">
        <v>280</v>
      </c>
      <c r="C179" s="205" t="s">
        <v>452</v>
      </c>
      <c r="D179" s="206" t="s">
        <v>121</v>
      </c>
    </row>
    <row r="180" spans="1:4">
      <c r="A180" s="203" t="s">
        <v>135</v>
      </c>
      <c r="B180" s="204" t="s">
        <v>94</v>
      </c>
      <c r="C180" s="205" t="s">
        <v>371</v>
      </c>
      <c r="D180" s="206" t="s">
        <v>130</v>
      </c>
    </row>
    <row r="181" spans="1:4">
      <c r="A181" s="203" t="s">
        <v>43</v>
      </c>
      <c r="B181" s="204" t="s">
        <v>172</v>
      </c>
      <c r="C181" s="205" t="s">
        <v>382</v>
      </c>
      <c r="D181" s="206" t="s">
        <v>128</v>
      </c>
    </row>
    <row r="182" spans="1:4">
      <c r="A182" s="203" t="s">
        <v>43</v>
      </c>
      <c r="B182" s="204" t="s">
        <v>234</v>
      </c>
      <c r="C182" s="205" t="s">
        <v>383</v>
      </c>
      <c r="D182" s="206" t="s">
        <v>128</v>
      </c>
    </row>
    <row r="183" spans="1:4">
      <c r="A183" s="203" t="s">
        <v>144</v>
      </c>
      <c r="B183" s="204" t="s">
        <v>184</v>
      </c>
      <c r="C183" s="205" t="s">
        <v>143</v>
      </c>
      <c r="D183" s="206" t="s">
        <v>129</v>
      </c>
    </row>
    <row r="184" spans="1:4">
      <c r="A184" s="203" t="s">
        <v>453</v>
      </c>
      <c r="B184" s="204" t="s">
        <v>236</v>
      </c>
      <c r="C184" s="205" t="s">
        <v>385</v>
      </c>
      <c r="D184" s="206" t="s">
        <v>121</v>
      </c>
    </row>
    <row r="185" spans="1:4">
      <c r="A185" s="203" t="s">
        <v>281</v>
      </c>
      <c r="B185" s="204" t="s">
        <v>158</v>
      </c>
      <c r="C185" s="205" t="s">
        <v>451</v>
      </c>
      <c r="D185" s="206" t="s">
        <v>123</v>
      </c>
    </row>
    <row r="186" spans="1:4">
      <c r="A186" s="203" t="s">
        <v>38</v>
      </c>
      <c r="B186" s="204" t="s">
        <v>229</v>
      </c>
      <c r="C186" s="205" t="s">
        <v>368</v>
      </c>
      <c r="D186" s="206" t="s">
        <v>125</v>
      </c>
    </row>
    <row r="187" spans="1:4">
      <c r="A187" s="203" t="s">
        <v>38</v>
      </c>
      <c r="B187" s="204" t="s">
        <v>191</v>
      </c>
      <c r="C187" s="205" t="s">
        <v>384</v>
      </c>
      <c r="D187" s="206" t="s">
        <v>121</v>
      </c>
    </row>
    <row r="188" spans="1:4">
      <c r="A188" s="203" t="s">
        <v>38</v>
      </c>
      <c r="B188" s="204" t="s">
        <v>280</v>
      </c>
      <c r="C188" s="205" t="s">
        <v>452</v>
      </c>
      <c r="D188" s="206" t="s">
        <v>121</v>
      </c>
    </row>
    <row r="189" spans="1:4">
      <c r="A189" s="203" t="s">
        <v>454</v>
      </c>
      <c r="B189" s="204" t="s">
        <v>415</v>
      </c>
      <c r="C189" s="205" t="s">
        <v>416</v>
      </c>
      <c r="D189" s="206" t="s">
        <v>129</v>
      </c>
    </row>
    <row r="190" spans="1:4">
      <c r="A190" s="203" t="s">
        <v>24</v>
      </c>
      <c r="B190" s="204" t="s">
        <v>282</v>
      </c>
      <c r="C190" s="205" t="s">
        <v>419</v>
      </c>
      <c r="D190" s="206" t="s">
        <v>125</v>
      </c>
    </row>
    <row r="191" spans="1:4">
      <c r="A191" s="203" t="s">
        <v>24</v>
      </c>
      <c r="B191" s="204" t="s">
        <v>283</v>
      </c>
      <c r="C191" s="205" t="s">
        <v>455</v>
      </c>
      <c r="D191" s="206" t="s">
        <v>125</v>
      </c>
    </row>
    <row r="192" spans="1:4">
      <c r="A192" s="203" t="s">
        <v>24</v>
      </c>
      <c r="B192" s="204" t="s">
        <v>284</v>
      </c>
      <c r="C192" s="205" t="s">
        <v>456</v>
      </c>
      <c r="D192" s="206" t="s">
        <v>125</v>
      </c>
    </row>
    <row r="193" spans="1:4">
      <c r="A193" s="203" t="s">
        <v>24</v>
      </c>
      <c r="B193" s="204" t="s">
        <v>285</v>
      </c>
      <c r="C193" s="205" t="s">
        <v>457</v>
      </c>
      <c r="D193" s="206" t="s">
        <v>125</v>
      </c>
    </row>
    <row r="194" spans="1:4">
      <c r="A194" s="203" t="s">
        <v>24</v>
      </c>
      <c r="B194" s="204" t="s">
        <v>286</v>
      </c>
      <c r="C194" s="205" t="s">
        <v>458</v>
      </c>
      <c r="D194" s="206" t="s">
        <v>125</v>
      </c>
    </row>
    <row r="195" spans="1:4">
      <c r="A195" s="203" t="s">
        <v>24</v>
      </c>
      <c r="B195" s="204" t="s">
        <v>289</v>
      </c>
      <c r="C195" s="205" t="s">
        <v>459</v>
      </c>
      <c r="D195" s="206" t="s">
        <v>125</v>
      </c>
    </row>
    <row r="196" spans="1:4">
      <c r="A196" s="203" t="s">
        <v>24</v>
      </c>
      <c r="B196" s="204" t="s">
        <v>460</v>
      </c>
      <c r="C196" s="205" t="s">
        <v>461</v>
      </c>
      <c r="D196" s="206" t="s">
        <v>125</v>
      </c>
    </row>
    <row r="197" spans="1:4">
      <c r="A197" s="203" t="s">
        <v>24</v>
      </c>
      <c r="B197" s="204" t="s">
        <v>290</v>
      </c>
      <c r="C197" s="205" t="s">
        <v>462</v>
      </c>
      <c r="D197" s="206" t="s">
        <v>125</v>
      </c>
    </row>
    <row r="198" spans="1:4">
      <c r="A198" s="203" t="s">
        <v>24</v>
      </c>
      <c r="B198" s="204" t="s">
        <v>287</v>
      </c>
      <c r="C198" s="205" t="s">
        <v>434</v>
      </c>
      <c r="D198" s="206" t="s">
        <v>125</v>
      </c>
    </row>
    <row r="199" spans="1:4">
      <c r="A199" s="203" t="s">
        <v>28</v>
      </c>
      <c r="B199" s="204" t="s">
        <v>291</v>
      </c>
      <c r="C199" s="205" t="s">
        <v>463</v>
      </c>
      <c r="D199" s="206" t="s">
        <v>121</v>
      </c>
    </row>
    <row r="200" spans="1:4">
      <c r="A200" s="203" t="s">
        <v>28</v>
      </c>
      <c r="B200" s="204" t="s">
        <v>250</v>
      </c>
      <c r="C200" s="205" t="s">
        <v>409</v>
      </c>
      <c r="D200" s="206" t="s">
        <v>121</v>
      </c>
    </row>
    <row r="201" spans="1:4">
      <c r="A201" s="203" t="s">
        <v>28</v>
      </c>
      <c r="B201" s="204" t="s">
        <v>435</v>
      </c>
      <c r="C201" s="205" t="s">
        <v>436</v>
      </c>
      <c r="D201" s="206" t="s">
        <v>121</v>
      </c>
    </row>
    <row r="202" spans="1:4">
      <c r="A202" s="203" t="s">
        <v>29</v>
      </c>
      <c r="B202" s="204" t="s">
        <v>196</v>
      </c>
      <c r="C202" s="205" t="s">
        <v>101</v>
      </c>
      <c r="D202" s="206" t="s">
        <v>121</v>
      </c>
    </row>
    <row r="203" spans="1:4">
      <c r="A203" s="203" t="s">
        <v>29</v>
      </c>
      <c r="B203" s="204" t="s">
        <v>291</v>
      </c>
      <c r="C203" s="205" t="s">
        <v>463</v>
      </c>
      <c r="D203" s="206" t="s">
        <v>121</v>
      </c>
    </row>
    <row r="204" spans="1:4">
      <c r="A204" s="203" t="s">
        <v>29</v>
      </c>
      <c r="B204" s="204" t="s">
        <v>195</v>
      </c>
      <c r="C204" s="205" t="s">
        <v>403</v>
      </c>
      <c r="D204" s="206" t="s">
        <v>121</v>
      </c>
    </row>
    <row r="205" spans="1:4">
      <c r="A205" s="203" t="s">
        <v>29</v>
      </c>
      <c r="B205" s="204" t="s">
        <v>230</v>
      </c>
      <c r="C205" s="205" t="s">
        <v>431</v>
      </c>
      <c r="D205" s="206" t="s">
        <v>121</v>
      </c>
    </row>
    <row r="206" spans="1:4">
      <c r="A206" s="203" t="s">
        <v>29</v>
      </c>
      <c r="B206" s="204" t="s">
        <v>273</v>
      </c>
      <c r="C206" s="205" t="s">
        <v>464</v>
      </c>
      <c r="D206" s="206" t="s">
        <v>121</v>
      </c>
    </row>
    <row r="207" spans="1:4">
      <c r="A207" s="203" t="s">
        <v>29</v>
      </c>
      <c r="B207" s="204" t="s">
        <v>254</v>
      </c>
      <c r="C207" s="205" t="s">
        <v>412</v>
      </c>
      <c r="D207" s="206" t="s">
        <v>121</v>
      </c>
    </row>
    <row r="208" spans="1:4">
      <c r="A208" s="203" t="s">
        <v>29</v>
      </c>
      <c r="B208" s="204" t="s">
        <v>187</v>
      </c>
      <c r="C208" s="205" t="s">
        <v>224</v>
      </c>
      <c r="D208" s="206" t="s">
        <v>121</v>
      </c>
    </row>
    <row r="209" spans="1:4">
      <c r="A209" s="203" t="s">
        <v>29</v>
      </c>
      <c r="B209" s="204" t="s">
        <v>292</v>
      </c>
      <c r="C209" s="205" t="s">
        <v>293</v>
      </c>
      <c r="D209" s="206" t="s">
        <v>121</v>
      </c>
    </row>
    <row r="210" spans="1:4">
      <c r="A210" s="203" t="s">
        <v>29</v>
      </c>
      <c r="B210" s="204" t="s">
        <v>274</v>
      </c>
      <c r="C210" s="205" t="s">
        <v>437</v>
      </c>
      <c r="D210" s="206" t="s">
        <v>121</v>
      </c>
    </row>
    <row r="211" spans="1:4">
      <c r="A211" s="203" t="s">
        <v>29</v>
      </c>
      <c r="B211" s="204" t="s">
        <v>294</v>
      </c>
      <c r="C211" s="205" t="s">
        <v>295</v>
      </c>
      <c r="D211" s="206" t="s">
        <v>121</v>
      </c>
    </row>
    <row r="212" spans="1:4">
      <c r="A212" s="203" t="s">
        <v>30</v>
      </c>
      <c r="B212" s="204" t="s">
        <v>291</v>
      </c>
      <c r="C212" s="205" t="s">
        <v>463</v>
      </c>
      <c r="D212" s="206" t="s">
        <v>121</v>
      </c>
    </row>
    <row r="213" spans="1:4">
      <c r="A213" s="203" t="s">
        <v>30</v>
      </c>
      <c r="B213" s="204" t="s">
        <v>253</v>
      </c>
      <c r="C213" s="205" t="s">
        <v>444</v>
      </c>
      <c r="D213" s="206" t="s">
        <v>121</v>
      </c>
    </row>
    <row r="214" spans="1:4">
      <c r="A214" s="203" t="s">
        <v>30</v>
      </c>
      <c r="B214" s="204" t="s">
        <v>252</v>
      </c>
      <c r="C214" s="205" t="s">
        <v>414</v>
      </c>
      <c r="D214" s="206" t="s">
        <v>121</v>
      </c>
    </row>
    <row r="215" spans="1:4">
      <c r="A215" s="203" t="s">
        <v>31</v>
      </c>
      <c r="B215" s="204" t="s">
        <v>196</v>
      </c>
      <c r="C215" s="205" t="s">
        <v>101</v>
      </c>
      <c r="D215" s="206" t="s">
        <v>121</v>
      </c>
    </row>
    <row r="216" spans="1:4">
      <c r="A216" s="203" t="s">
        <v>31</v>
      </c>
      <c r="B216" s="204" t="s">
        <v>291</v>
      </c>
      <c r="C216" s="205" t="s">
        <v>463</v>
      </c>
      <c r="D216" s="206" t="s">
        <v>121</v>
      </c>
    </row>
    <row r="217" spans="1:4">
      <c r="A217" s="203" t="s">
        <v>31</v>
      </c>
      <c r="B217" s="204" t="s">
        <v>195</v>
      </c>
      <c r="C217" s="205" t="s">
        <v>403</v>
      </c>
      <c r="D217" s="206" t="s">
        <v>121</v>
      </c>
    </row>
    <row r="218" spans="1:4">
      <c r="A218" s="203" t="s">
        <v>31</v>
      </c>
      <c r="B218" s="204" t="s">
        <v>230</v>
      </c>
      <c r="C218" s="205" t="s">
        <v>431</v>
      </c>
      <c r="D218" s="206" t="s">
        <v>121</v>
      </c>
    </row>
    <row r="219" spans="1:4">
      <c r="A219" s="203" t="s">
        <v>31</v>
      </c>
      <c r="B219" s="204" t="s">
        <v>273</v>
      </c>
      <c r="C219" s="205" t="s">
        <v>464</v>
      </c>
      <c r="D219" s="206" t="s">
        <v>121</v>
      </c>
    </row>
    <row r="220" spans="1:4">
      <c r="A220" s="203" t="s">
        <v>31</v>
      </c>
      <c r="B220" s="204" t="s">
        <v>194</v>
      </c>
      <c r="C220" s="205" t="s">
        <v>417</v>
      </c>
      <c r="D220" s="206" t="s">
        <v>121</v>
      </c>
    </row>
    <row r="221" spans="1:4">
      <c r="A221" s="203" t="s">
        <v>31</v>
      </c>
      <c r="B221" s="204" t="s">
        <v>187</v>
      </c>
      <c r="C221" s="205" t="s">
        <v>224</v>
      </c>
      <c r="D221" s="206" t="s">
        <v>121</v>
      </c>
    </row>
    <row r="222" spans="1:4">
      <c r="A222" s="203" t="s">
        <v>31</v>
      </c>
      <c r="B222" s="204" t="s">
        <v>271</v>
      </c>
      <c r="C222" s="205" t="s">
        <v>272</v>
      </c>
      <c r="D222" s="206" t="s">
        <v>121</v>
      </c>
    </row>
    <row r="223" spans="1:4">
      <c r="A223" s="203" t="s">
        <v>31</v>
      </c>
      <c r="B223" s="204" t="s">
        <v>432</v>
      </c>
      <c r="C223" s="205" t="s">
        <v>433</v>
      </c>
      <c r="D223" s="206" t="s">
        <v>401</v>
      </c>
    </row>
    <row r="224" spans="1:4">
      <c r="A224" s="203" t="s">
        <v>31</v>
      </c>
      <c r="B224" s="204" t="s">
        <v>292</v>
      </c>
      <c r="C224" s="205" t="s">
        <v>293</v>
      </c>
      <c r="D224" s="206" t="s">
        <v>121</v>
      </c>
    </row>
    <row r="225" spans="1:4">
      <c r="A225" s="203" t="s">
        <v>31</v>
      </c>
      <c r="B225" s="204" t="s">
        <v>274</v>
      </c>
      <c r="C225" s="205" t="s">
        <v>437</v>
      </c>
      <c r="D225" s="206" t="s">
        <v>121</v>
      </c>
    </row>
    <row r="226" spans="1:4">
      <c r="A226" s="203" t="s">
        <v>31</v>
      </c>
      <c r="B226" s="204" t="s">
        <v>294</v>
      </c>
      <c r="C226" s="205" t="s">
        <v>295</v>
      </c>
      <c r="D226" s="206" t="s">
        <v>121</v>
      </c>
    </row>
    <row r="227" spans="1:4">
      <c r="A227" s="203" t="s">
        <v>25</v>
      </c>
      <c r="B227" s="204" t="s">
        <v>282</v>
      </c>
      <c r="C227" s="205" t="s">
        <v>419</v>
      </c>
      <c r="D227" s="206" t="s">
        <v>125</v>
      </c>
    </row>
    <row r="228" spans="1:4">
      <c r="A228" s="203" t="s">
        <v>25</v>
      </c>
      <c r="B228" s="204" t="s">
        <v>285</v>
      </c>
      <c r="C228" s="205" t="s">
        <v>457</v>
      </c>
      <c r="D228" s="206" t="s">
        <v>125</v>
      </c>
    </row>
    <row r="229" spans="1:4">
      <c r="A229" s="203" t="s">
        <v>25</v>
      </c>
      <c r="B229" s="204" t="s">
        <v>460</v>
      </c>
      <c r="C229" s="205" t="s">
        <v>461</v>
      </c>
      <c r="D229" s="206" t="s">
        <v>125</v>
      </c>
    </row>
    <row r="230" spans="1:4">
      <c r="A230" s="203" t="s">
        <v>25</v>
      </c>
      <c r="B230" s="204" t="s">
        <v>228</v>
      </c>
      <c r="C230" s="205" t="s">
        <v>369</v>
      </c>
      <c r="D230" s="206" t="s">
        <v>125</v>
      </c>
    </row>
    <row r="231" spans="1:4">
      <c r="A231" s="203" t="s">
        <v>465</v>
      </c>
      <c r="B231" s="204" t="s">
        <v>448</v>
      </c>
      <c r="C231" s="205" t="s">
        <v>449</v>
      </c>
      <c r="D231" s="206" t="s">
        <v>121</v>
      </c>
    </row>
    <row r="232" spans="1:4">
      <c r="A232" s="203" t="s">
        <v>140</v>
      </c>
      <c r="B232" s="204" t="s">
        <v>261</v>
      </c>
      <c r="C232" s="205" t="s">
        <v>427</v>
      </c>
      <c r="D232" s="206" t="s">
        <v>125</v>
      </c>
    </row>
    <row r="233" spans="1:4">
      <c r="A233" s="203" t="s">
        <v>140</v>
      </c>
      <c r="B233" s="204" t="s">
        <v>288</v>
      </c>
      <c r="C233" s="205" t="s">
        <v>466</v>
      </c>
      <c r="D233" s="206" t="s">
        <v>125</v>
      </c>
    </row>
    <row r="234" spans="1:4">
      <c r="A234" s="203" t="s">
        <v>140</v>
      </c>
      <c r="B234" s="204" t="s">
        <v>228</v>
      </c>
      <c r="C234" s="205" t="s">
        <v>369</v>
      </c>
      <c r="D234" s="206" t="s">
        <v>125</v>
      </c>
    </row>
    <row r="235" spans="1:4" ht="15" thickBot="1">
      <c r="A235" s="207" t="s">
        <v>467</v>
      </c>
      <c r="B235" s="208" t="s">
        <v>468</v>
      </c>
      <c r="C235" s="209" t="s">
        <v>469</v>
      </c>
      <c r="D235" s="210" t="s">
        <v>123</v>
      </c>
    </row>
    <row r="237" spans="1:4">
      <c r="A237" s="211" t="s">
        <v>305</v>
      </c>
      <c r="B237" s="212"/>
      <c r="C237" s="213"/>
    </row>
    <row r="238" spans="1:4">
      <c r="A238" s="211" t="s">
        <v>470</v>
      </c>
      <c r="B238" s="212"/>
      <c r="C238" s="213"/>
    </row>
    <row r="239" spans="1:4">
      <c r="A239" s="213"/>
      <c r="B239" s="212"/>
      <c r="C239" s="213"/>
    </row>
  </sheetData>
  <sortState ref="A5:D240">
    <sortCondition ref="A5:A240"/>
  </sortState>
  <mergeCells count="1">
    <mergeCell ref="A1:D1"/>
  </mergeCells>
  <hyperlinks>
    <hyperlink ref="A1:B1" location="CONTENIDO!A1" display="COSTOS DE OPERACIÓN I  SEMESTRE DE 2011 POR DESIGNADOR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19" sqref="A19:D19"/>
    </sheetView>
  </sheetViews>
  <sheetFormatPr baseColWidth="10" defaultRowHeight="14.25"/>
  <cols>
    <col min="1" max="1" width="50.296875" bestFit="1" customWidth="1"/>
    <col min="2" max="2" width="15.296875" customWidth="1"/>
    <col min="3" max="3" width="12.796875" customWidth="1"/>
    <col min="4" max="4" width="16" customWidth="1"/>
    <col min="6" max="6" width="36.69921875" bestFit="1" customWidth="1"/>
    <col min="7" max="8" width="0" hidden="1" customWidth="1"/>
  </cols>
  <sheetData>
    <row r="1" spans="1:13" ht="15" thickBot="1">
      <c r="A1" s="285" t="s">
        <v>339</v>
      </c>
      <c r="B1" s="286"/>
      <c r="C1" s="286"/>
      <c r="D1" s="287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15" thickBot="1">
      <c r="A2" s="290" t="s">
        <v>470</v>
      </c>
      <c r="B2" s="290"/>
      <c r="C2" s="290"/>
      <c r="D2" s="29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2" customHeight="1" thickBot="1">
      <c r="A3" s="97" t="s">
        <v>113</v>
      </c>
      <c r="B3" s="97" t="s">
        <v>104</v>
      </c>
      <c r="C3" s="97" t="s">
        <v>111</v>
      </c>
      <c r="D3" s="97" t="s">
        <v>329</v>
      </c>
      <c r="F3" s="6" t="s">
        <v>113</v>
      </c>
      <c r="G3" s="6" t="s">
        <v>104</v>
      </c>
      <c r="H3" s="6" t="s">
        <v>111</v>
      </c>
      <c r="I3" s="6" t="s">
        <v>105</v>
      </c>
    </row>
    <row r="4" spans="1:13" ht="28.15" customHeight="1">
      <c r="A4" s="7" t="s">
        <v>108</v>
      </c>
      <c r="B4" s="50">
        <v>6</v>
      </c>
      <c r="C4" s="50">
        <v>6</v>
      </c>
      <c r="D4" s="8">
        <f>+B4/C4</f>
        <v>1</v>
      </c>
      <c r="F4" s="7" t="s">
        <v>330</v>
      </c>
      <c r="G4" s="50">
        <v>6</v>
      </c>
      <c r="H4" s="50">
        <v>6</v>
      </c>
      <c r="I4" s="8">
        <f>+G4/H4</f>
        <v>1</v>
      </c>
    </row>
    <row r="5" spans="1:13" ht="28.15" customHeight="1">
      <c r="A5" s="9" t="s">
        <v>170</v>
      </c>
      <c r="B5" s="43">
        <v>23</v>
      </c>
      <c r="C5" s="43">
        <v>27</v>
      </c>
      <c r="D5" s="10">
        <f t="shared" ref="D5:D12" si="0">+B5/C5</f>
        <v>0.85185185185185186</v>
      </c>
      <c r="F5" s="9" t="s">
        <v>331</v>
      </c>
      <c r="G5" s="43">
        <v>21</v>
      </c>
      <c r="H5" s="43">
        <v>27</v>
      </c>
      <c r="I5" s="10">
        <f t="shared" ref="I5:I13" si="1">+D5</f>
        <v>0.85185185185185186</v>
      </c>
    </row>
    <row r="6" spans="1:13" ht="28.15" customHeight="1">
      <c r="A6" s="9" t="s">
        <v>107</v>
      </c>
      <c r="B6" s="43">
        <v>8</v>
      </c>
      <c r="C6" s="43">
        <v>8</v>
      </c>
      <c r="D6" s="10">
        <f t="shared" si="0"/>
        <v>1</v>
      </c>
      <c r="F6" s="9" t="s">
        <v>332</v>
      </c>
      <c r="G6" s="43">
        <v>9</v>
      </c>
      <c r="H6" s="43">
        <v>9</v>
      </c>
      <c r="I6" s="10">
        <f t="shared" si="1"/>
        <v>1</v>
      </c>
    </row>
    <row r="7" spans="1:13" ht="28.15" customHeight="1">
      <c r="A7" s="9" t="s">
        <v>106</v>
      </c>
      <c r="B7" s="43">
        <v>6</v>
      </c>
      <c r="C7" s="43">
        <v>11</v>
      </c>
      <c r="D7" s="10">
        <f t="shared" si="0"/>
        <v>0.54545454545454541</v>
      </c>
      <c r="F7" s="9" t="s">
        <v>471</v>
      </c>
      <c r="G7" s="43">
        <v>10</v>
      </c>
      <c r="H7" s="43">
        <v>14</v>
      </c>
      <c r="I7" s="10">
        <f t="shared" si="1"/>
        <v>0.54545454545454541</v>
      </c>
    </row>
    <row r="8" spans="1:13" ht="28.15" customHeight="1">
      <c r="A8" s="9" t="s">
        <v>109</v>
      </c>
      <c r="B8" s="43">
        <v>2</v>
      </c>
      <c r="C8" s="43">
        <v>2</v>
      </c>
      <c r="D8" s="10">
        <f t="shared" si="0"/>
        <v>1</v>
      </c>
      <c r="F8" s="9" t="s">
        <v>333</v>
      </c>
      <c r="G8" s="43">
        <v>3</v>
      </c>
      <c r="H8" s="43">
        <v>3</v>
      </c>
      <c r="I8" s="10">
        <f t="shared" si="1"/>
        <v>1</v>
      </c>
    </row>
    <row r="9" spans="1:13" ht="28.15" customHeight="1">
      <c r="A9" s="9" t="s">
        <v>114</v>
      </c>
      <c r="B9" s="43">
        <v>2</v>
      </c>
      <c r="C9" s="43">
        <v>2</v>
      </c>
      <c r="D9" s="10">
        <f t="shared" si="0"/>
        <v>1</v>
      </c>
      <c r="F9" s="9" t="s">
        <v>334</v>
      </c>
      <c r="G9" s="43">
        <v>0</v>
      </c>
      <c r="H9" s="43">
        <v>0</v>
      </c>
      <c r="I9" s="10">
        <f t="shared" si="1"/>
        <v>1</v>
      </c>
    </row>
    <row r="10" spans="1:13" ht="28.15" customHeight="1">
      <c r="A10" s="9" t="s">
        <v>110</v>
      </c>
      <c r="B10" s="43">
        <v>47</v>
      </c>
      <c r="C10" s="43">
        <v>57</v>
      </c>
      <c r="D10" s="10">
        <f t="shared" si="0"/>
        <v>0.82456140350877194</v>
      </c>
      <c r="F10" s="9" t="s">
        <v>335</v>
      </c>
      <c r="G10" s="43">
        <v>52</v>
      </c>
      <c r="H10" s="43">
        <v>56</v>
      </c>
      <c r="I10" s="10">
        <f t="shared" si="1"/>
        <v>0.82456140350877194</v>
      </c>
    </row>
    <row r="11" spans="1:13" ht="28.15" customHeight="1">
      <c r="A11" s="9" t="s">
        <v>112</v>
      </c>
      <c r="B11" s="43">
        <v>32</v>
      </c>
      <c r="C11" s="43">
        <v>42</v>
      </c>
      <c r="D11" s="10">
        <f t="shared" si="0"/>
        <v>0.76190476190476186</v>
      </c>
      <c r="F11" s="9" t="s">
        <v>336</v>
      </c>
      <c r="G11" s="43">
        <v>27</v>
      </c>
      <c r="H11" s="43">
        <v>43</v>
      </c>
      <c r="I11" s="10">
        <f t="shared" si="1"/>
        <v>0.76190476190476186</v>
      </c>
    </row>
    <row r="12" spans="1:13" ht="28.15" customHeight="1" thickBot="1">
      <c r="A12" s="11" t="s">
        <v>115</v>
      </c>
      <c r="B12" s="51">
        <v>12</v>
      </c>
      <c r="C12" s="51">
        <v>17</v>
      </c>
      <c r="D12" s="12">
        <f t="shared" si="0"/>
        <v>0.70588235294117652</v>
      </c>
      <c r="F12" s="11" t="s">
        <v>472</v>
      </c>
      <c r="G12" s="51">
        <v>4</v>
      </c>
      <c r="H12" s="51">
        <v>6</v>
      </c>
      <c r="I12" s="12">
        <f t="shared" si="1"/>
        <v>0.70588235294117652</v>
      </c>
    </row>
    <row r="13" spans="1:13" ht="28.15" customHeight="1" thickBot="1">
      <c r="A13" s="98" t="s">
        <v>169</v>
      </c>
      <c r="B13" s="99">
        <f>SUM(B4:B12)</f>
        <v>138</v>
      </c>
      <c r="C13" s="99">
        <f t="shared" ref="C13" si="2">SUM(C4:C12)</f>
        <v>172</v>
      </c>
      <c r="D13" s="100">
        <f>+B13/C13</f>
        <v>0.80232558139534882</v>
      </c>
      <c r="F13" s="13"/>
      <c r="G13" s="14"/>
      <c r="H13" s="14"/>
      <c r="I13" s="15">
        <f t="shared" si="1"/>
        <v>0.80232558139534882</v>
      </c>
    </row>
    <row r="14" spans="1:13" ht="14.25" customHeight="1">
      <c r="E14" s="292" t="s">
        <v>473</v>
      </c>
      <c r="F14" s="292"/>
      <c r="G14" s="292"/>
      <c r="H14" s="292"/>
      <c r="I14" s="292"/>
      <c r="J14" s="292"/>
      <c r="K14" s="292"/>
    </row>
    <row r="15" spans="1:13" ht="17.45" customHeight="1">
      <c r="A15" s="288" t="s">
        <v>474</v>
      </c>
      <c r="B15" s="289"/>
      <c r="C15" s="289"/>
      <c r="D15" s="289"/>
      <c r="E15" s="292"/>
      <c r="F15" s="292"/>
      <c r="G15" s="292"/>
      <c r="H15" s="292"/>
      <c r="I15" s="292"/>
      <c r="J15" s="292"/>
      <c r="K15" s="292"/>
    </row>
    <row r="16" spans="1:13" ht="15">
      <c r="A16" s="42"/>
      <c r="B16" s="16"/>
      <c r="C16" s="5"/>
      <c r="E16" s="292"/>
      <c r="F16" s="292"/>
      <c r="G16" s="292"/>
      <c r="H16" s="292"/>
      <c r="I16" s="292"/>
      <c r="J16" s="292"/>
      <c r="K16" s="292"/>
    </row>
    <row r="17" spans="1:11" ht="15">
      <c r="A17" s="288"/>
      <c r="B17" s="289"/>
      <c r="C17" s="289"/>
      <c r="D17" s="289"/>
      <c r="E17" s="292"/>
      <c r="F17" s="292"/>
      <c r="G17" s="292"/>
      <c r="H17" s="292"/>
      <c r="I17" s="292"/>
      <c r="J17" s="292"/>
      <c r="K17" s="292"/>
    </row>
    <row r="18" spans="1:11" ht="15">
      <c r="A18" s="288"/>
      <c r="B18" s="289"/>
      <c r="C18" s="289"/>
      <c r="D18" s="289"/>
      <c r="E18" s="292"/>
      <c r="F18" s="292"/>
      <c r="G18" s="292"/>
      <c r="H18" s="292"/>
      <c r="I18" s="292"/>
      <c r="J18" s="292"/>
      <c r="K18" s="292"/>
    </row>
    <row r="19" spans="1:11" ht="15">
      <c r="A19" s="288"/>
      <c r="B19" s="289"/>
      <c r="C19" s="289"/>
      <c r="D19" s="289"/>
    </row>
    <row r="20" spans="1:11" ht="15">
      <c r="A20" s="288"/>
      <c r="B20" s="289"/>
      <c r="C20" s="289"/>
      <c r="D20" s="289"/>
    </row>
    <row r="21" spans="1:11" ht="15">
      <c r="A21" s="288"/>
      <c r="B21" s="289"/>
      <c r="C21" s="289"/>
      <c r="D21" s="289"/>
    </row>
    <row r="22" spans="1:11" ht="13.9" customHeight="1">
      <c r="A22" s="288"/>
      <c r="B22" s="289"/>
      <c r="C22" s="289"/>
      <c r="D22" s="289"/>
    </row>
    <row r="23" spans="1:11" ht="15">
      <c r="A23" s="16"/>
      <c r="B23" s="16"/>
      <c r="C23" s="5"/>
    </row>
    <row r="24" spans="1:11" ht="15">
      <c r="A24" s="64"/>
      <c r="B24" s="16"/>
      <c r="C24" s="5"/>
    </row>
    <row r="26" spans="1:11">
      <c r="A26" s="56"/>
      <c r="B26" s="56"/>
      <c r="C26" s="56"/>
      <c r="D26" s="56"/>
    </row>
    <row r="27" spans="1:11">
      <c r="A27" s="56"/>
    </row>
    <row r="28" spans="1:11">
      <c r="A28" s="56"/>
    </row>
  </sheetData>
  <mergeCells count="11">
    <mergeCell ref="E1:M1"/>
    <mergeCell ref="A1:D1"/>
    <mergeCell ref="A22:D22"/>
    <mergeCell ref="A15:D15"/>
    <mergeCell ref="A17:D17"/>
    <mergeCell ref="A18:D18"/>
    <mergeCell ref="A20:D20"/>
    <mergeCell ref="A21:D21"/>
    <mergeCell ref="A19:D19"/>
    <mergeCell ref="A2:D2"/>
    <mergeCell ref="E14:K18"/>
  </mergeCells>
  <hyperlinks>
    <hyperlink ref="A1:D1" location="CONTENIDO!A1" display="COBERTURA  COSTOS DE OPERACIÓN  AÑO  DE 201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6" workbookViewId="0">
      <selection activeCell="J35" sqref="J35"/>
    </sheetView>
  </sheetViews>
  <sheetFormatPr baseColWidth="10" defaultRowHeight="14.25"/>
  <cols>
    <col min="1" max="1" width="20.8984375" bestFit="1" customWidth="1"/>
    <col min="2" max="2" width="12.59765625" bestFit="1" customWidth="1"/>
    <col min="3" max="3" width="12.296875" bestFit="1" customWidth="1"/>
    <col min="4" max="4" width="11.8984375" bestFit="1" customWidth="1"/>
    <col min="5" max="5" width="10.59765625" style="52" bestFit="1" customWidth="1"/>
    <col min="6" max="6" width="0.796875" customWidth="1"/>
    <col min="7" max="7" width="13.69921875" customWidth="1"/>
    <col min="9" max="9" width="12.5" customWidth="1"/>
    <col min="10" max="10" width="13.3984375" style="52" customWidth="1"/>
    <col min="14" max="14" width="9.3984375" customWidth="1"/>
  </cols>
  <sheetData>
    <row r="1" spans="1:15" ht="31.9" customHeight="1" thickBot="1">
      <c r="A1" s="295" t="s">
        <v>306</v>
      </c>
      <c r="B1" s="296"/>
      <c r="C1" s="296"/>
      <c r="D1" s="296"/>
      <c r="E1" s="296"/>
      <c r="H1" s="297" t="s">
        <v>340</v>
      </c>
      <c r="I1" s="298"/>
      <c r="J1" s="298"/>
      <c r="K1" s="298"/>
      <c r="L1" s="298"/>
      <c r="M1" s="298"/>
      <c r="N1" s="298"/>
      <c r="O1" s="299"/>
    </row>
    <row r="2" spans="1:15" ht="23.25" thickBot="1">
      <c r="A2" s="101" t="s">
        <v>307</v>
      </c>
      <c r="B2" s="214" t="s">
        <v>325</v>
      </c>
      <c r="C2" s="101" t="s">
        <v>475</v>
      </c>
      <c r="D2" s="101" t="s">
        <v>308</v>
      </c>
      <c r="E2" s="101" t="s">
        <v>309</v>
      </c>
      <c r="I2" s="102" t="s">
        <v>307</v>
      </c>
      <c r="J2" s="102" t="s">
        <v>309</v>
      </c>
    </row>
    <row r="3" spans="1:15">
      <c r="A3" s="103" t="s">
        <v>310</v>
      </c>
      <c r="B3" s="122">
        <f>174669.000709906+893620.348384077</f>
        <v>1068289.3490939829</v>
      </c>
      <c r="C3" s="122">
        <v>1333412.56755987</v>
      </c>
      <c r="D3" s="128">
        <f t="shared" ref="D3:D16" si="0">+C3/C$16</f>
        <v>9.0612639010758472E-2</v>
      </c>
      <c r="E3" s="182">
        <f t="shared" ref="E3:E19" si="1">+(C3/B3)-1</f>
        <v>0.24817547670089413</v>
      </c>
      <c r="I3" s="104" t="s">
        <v>310</v>
      </c>
      <c r="J3" s="188">
        <f t="shared" ref="J3:J10" si="2">+E3</f>
        <v>0.24817547670089413</v>
      </c>
    </row>
    <row r="4" spans="1:15">
      <c r="A4" s="105" t="s">
        <v>311</v>
      </c>
      <c r="B4" s="123">
        <v>159900.24542332574</v>
      </c>
      <c r="C4" s="123">
        <v>256213.94903226921</v>
      </c>
      <c r="D4" s="129">
        <f t="shared" si="0"/>
        <v>1.7411131886710281E-2</v>
      </c>
      <c r="E4" s="183">
        <f t="shared" si="1"/>
        <v>0.60233618374980646</v>
      </c>
      <c r="I4" s="107" t="s">
        <v>311</v>
      </c>
      <c r="J4" s="188">
        <f t="shared" si="2"/>
        <v>0.60233618374980646</v>
      </c>
    </row>
    <row r="5" spans="1:15">
      <c r="A5" s="105" t="s">
        <v>312</v>
      </c>
      <c r="B5" s="123">
        <v>1055629.8018068583</v>
      </c>
      <c r="C5" s="123">
        <v>1190436.1011844126</v>
      </c>
      <c r="D5" s="129">
        <f t="shared" si="0"/>
        <v>8.0896610191244986E-2</v>
      </c>
      <c r="E5" s="183">
        <f t="shared" si="1"/>
        <v>0.12770224859777013</v>
      </c>
      <c r="I5" s="107" t="s">
        <v>312</v>
      </c>
      <c r="J5" s="188">
        <f t="shared" si="2"/>
        <v>0.12770224859777013</v>
      </c>
    </row>
    <row r="6" spans="1:15">
      <c r="A6" s="105" t="s">
        <v>313</v>
      </c>
      <c r="B6" s="123">
        <v>1605761.6697192618</v>
      </c>
      <c r="C6" s="123">
        <v>1652352.6781885047</v>
      </c>
      <c r="D6" s="129">
        <f t="shared" si="0"/>
        <v>0.11228635486850723</v>
      </c>
      <c r="E6" s="183">
        <f t="shared" si="1"/>
        <v>2.9014896387076217E-2</v>
      </c>
      <c r="I6" s="107" t="s">
        <v>313</v>
      </c>
      <c r="J6" s="188">
        <f t="shared" si="2"/>
        <v>2.9014896387076217E-2</v>
      </c>
    </row>
    <row r="7" spans="1:15">
      <c r="A7" s="105" t="s">
        <v>314</v>
      </c>
      <c r="B7" s="123">
        <v>767044.96327346459</v>
      </c>
      <c r="C7" s="123">
        <v>637578.42028090951</v>
      </c>
      <c r="D7" s="129">
        <f t="shared" si="0"/>
        <v>4.3326922697066693E-2</v>
      </c>
      <c r="E7" s="183">
        <f t="shared" si="1"/>
        <v>-0.16878611970808033</v>
      </c>
      <c r="I7" s="107" t="s">
        <v>314</v>
      </c>
      <c r="J7" s="188">
        <f t="shared" si="2"/>
        <v>-0.16878611970808033</v>
      </c>
    </row>
    <row r="8" spans="1:15">
      <c r="A8" s="105" t="s">
        <v>315</v>
      </c>
      <c r="B8" s="123">
        <v>4204579.7154601226</v>
      </c>
      <c r="C8" s="123">
        <v>4239520.0582235539</v>
      </c>
      <c r="D8" s="129">
        <f t="shared" si="0"/>
        <v>0.28809845501732317</v>
      </c>
      <c r="E8" s="183">
        <f t="shared" si="1"/>
        <v>8.3100678612315626E-3</v>
      </c>
      <c r="I8" s="107" t="s">
        <v>315</v>
      </c>
      <c r="J8" s="188">
        <f t="shared" si="2"/>
        <v>8.3100678612315626E-3</v>
      </c>
    </row>
    <row r="9" spans="1:15">
      <c r="A9" s="105" t="s">
        <v>316</v>
      </c>
      <c r="B9" s="123">
        <v>198719.64498274043</v>
      </c>
      <c r="C9" s="123">
        <v>229370.46181304925</v>
      </c>
      <c r="D9" s="129">
        <f t="shared" si="0"/>
        <v>1.5586970875811549E-2</v>
      </c>
      <c r="E9" s="183">
        <f t="shared" si="1"/>
        <v>0.15424150356634825</v>
      </c>
      <c r="I9" s="107" t="s">
        <v>316</v>
      </c>
      <c r="J9" s="188">
        <f t="shared" si="2"/>
        <v>0.15424150356634825</v>
      </c>
    </row>
    <row r="10" spans="1:15" ht="15" thickBot="1">
      <c r="A10" s="108" t="s">
        <v>317</v>
      </c>
      <c r="B10" s="124">
        <v>1533054.0224315459</v>
      </c>
      <c r="C10" s="124">
        <v>1472180.5903934806</v>
      </c>
      <c r="D10" s="129">
        <f t="shared" si="0"/>
        <v>0.10004268119362854</v>
      </c>
      <c r="E10" s="184">
        <f t="shared" si="1"/>
        <v>-3.9707297425510935E-2</v>
      </c>
      <c r="I10" s="107" t="s">
        <v>317</v>
      </c>
      <c r="J10" s="188">
        <f t="shared" si="2"/>
        <v>-3.9707297425510935E-2</v>
      </c>
    </row>
    <row r="11" spans="1:15" ht="21" customHeight="1" thickBot="1">
      <c r="A11" s="109" t="s">
        <v>59</v>
      </c>
      <c r="B11" s="125">
        <f>SUM(B3:B10)</f>
        <v>10592979.412191302</v>
      </c>
      <c r="C11" s="125">
        <f>SUM(C3:C10)</f>
        <v>11011064.82667605</v>
      </c>
      <c r="D11" s="130">
        <f t="shared" si="0"/>
        <v>0.74826176574105097</v>
      </c>
      <c r="E11" s="185">
        <f t="shared" si="1"/>
        <v>3.946816077104609E-2</v>
      </c>
      <c r="I11" s="107" t="s">
        <v>318</v>
      </c>
      <c r="J11" s="188">
        <f>+E12</f>
        <v>0.21417157389466168</v>
      </c>
    </row>
    <row r="12" spans="1:15">
      <c r="A12" s="110" t="s">
        <v>318</v>
      </c>
      <c r="B12" s="126">
        <v>1448467.9348114165</v>
      </c>
      <c r="C12" s="126">
        <v>1758688.5921459279</v>
      </c>
      <c r="D12" s="129">
        <f t="shared" si="0"/>
        <v>0.11951245879141813</v>
      </c>
      <c r="E12" s="186">
        <f t="shared" si="1"/>
        <v>0.21417157389466168</v>
      </c>
      <c r="I12" s="107" t="s">
        <v>319</v>
      </c>
      <c r="J12" s="188">
        <f>+E13</f>
        <v>1.0403076583852089E-2</v>
      </c>
    </row>
    <row r="13" spans="1:15">
      <c r="A13" s="105" t="s">
        <v>319</v>
      </c>
      <c r="B13" s="123">
        <v>1651193.4662883461</v>
      </c>
      <c r="C13" s="123">
        <v>1668370.9583729</v>
      </c>
      <c r="D13" s="129">
        <f t="shared" si="0"/>
        <v>0.11337488416186611</v>
      </c>
      <c r="E13" s="183">
        <f t="shared" si="1"/>
        <v>1.0403076583852089E-2</v>
      </c>
      <c r="I13" s="107" t="s">
        <v>320</v>
      </c>
      <c r="J13" s="188">
        <f>+E14</f>
        <v>-0.18459207782166809</v>
      </c>
    </row>
    <row r="14" spans="1:15" ht="15" thickBot="1">
      <c r="A14" s="108" t="s">
        <v>320</v>
      </c>
      <c r="B14" s="124">
        <v>340198.76115439564</v>
      </c>
      <c r="C14" s="124">
        <v>277400.76496054837</v>
      </c>
      <c r="D14" s="129">
        <f t="shared" si="0"/>
        <v>1.8850891305664721E-2</v>
      </c>
      <c r="E14" s="184">
        <f t="shared" si="1"/>
        <v>-0.18459207782166809</v>
      </c>
    </row>
    <row r="15" spans="1:15" ht="15" thickBot="1">
      <c r="A15" s="109" t="s">
        <v>60</v>
      </c>
      <c r="B15" s="125">
        <f>SUM(B12:B14)</f>
        <v>3439860.1622541584</v>
      </c>
      <c r="C15" s="125">
        <f>SUM(C12:C14)</f>
        <v>3704460.3154793764</v>
      </c>
      <c r="D15" s="130">
        <f t="shared" si="0"/>
        <v>0.25173823425894898</v>
      </c>
      <c r="E15" s="185">
        <f t="shared" si="1"/>
        <v>7.6921776102614636E-2</v>
      </c>
    </row>
    <row r="16" spans="1:15" ht="15" thickBot="1">
      <c r="A16" s="266" t="s">
        <v>61</v>
      </c>
      <c r="B16" s="267">
        <f>+B11+B15</f>
        <v>14032839.57444546</v>
      </c>
      <c r="C16" s="267">
        <f>+C11+C15</f>
        <v>14715525.142155427</v>
      </c>
      <c r="D16" s="268">
        <f t="shared" si="0"/>
        <v>1</v>
      </c>
      <c r="E16" s="269">
        <f t="shared" si="1"/>
        <v>4.8649139334078439E-2</v>
      </c>
    </row>
    <row r="17" spans="1:15">
      <c r="A17" s="110" t="s">
        <v>321</v>
      </c>
      <c r="B17" s="126">
        <v>225382</v>
      </c>
      <c r="C17" s="126">
        <v>231676</v>
      </c>
      <c r="D17" s="106"/>
      <c r="E17" s="186">
        <f t="shared" si="1"/>
        <v>2.79259213246843E-2</v>
      </c>
    </row>
    <row r="18" spans="1:15">
      <c r="A18" s="105" t="s">
        <v>322</v>
      </c>
      <c r="B18" s="123">
        <v>154535</v>
      </c>
      <c r="C18" s="123">
        <v>161540</v>
      </c>
      <c r="D18" s="106"/>
      <c r="E18" s="183">
        <f t="shared" si="1"/>
        <v>4.5329536998091058E-2</v>
      </c>
    </row>
    <row r="19" spans="1:15" ht="15" thickBot="1">
      <c r="A19" s="111" t="s">
        <v>323</v>
      </c>
      <c r="B19" s="127">
        <v>133</v>
      </c>
      <c r="C19" s="127">
        <v>147</v>
      </c>
      <c r="D19" s="112"/>
      <c r="E19" s="187">
        <f t="shared" si="1"/>
        <v>0.10526315789473695</v>
      </c>
    </row>
    <row r="20" spans="1:15" ht="31.15" customHeight="1">
      <c r="A20" s="300" t="s">
        <v>341</v>
      </c>
      <c r="B20" s="301"/>
      <c r="C20" s="301"/>
      <c r="D20" s="301"/>
      <c r="E20" s="301"/>
      <c r="F20" s="301"/>
      <c r="G20" s="301"/>
    </row>
    <row r="21" spans="1:15" ht="28.9" customHeight="1"/>
    <row r="23" spans="1:15">
      <c r="A23" s="113" t="s">
        <v>307</v>
      </c>
      <c r="B23" s="113" t="s">
        <v>324</v>
      </c>
    </row>
    <row r="24" spans="1:15">
      <c r="A24" s="107" t="s">
        <v>310</v>
      </c>
      <c r="B24" s="270">
        <f t="shared" ref="B24:B31" si="3">+D3</f>
        <v>9.0612639010758472E-2</v>
      </c>
    </row>
    <row r="25" spans="1:15">
      <c r="A25" s="107" t="s">
        <v>311</v>
      </c>
      <c r="B25" s="270">
        <f t="shared" si="3"/>
        <v>1.7411131886710281E-2</v>
      </c>
      <c r="H25" s="293" t="s">
        <v>514</v>
      </c>
      <c r="I25" s="293"/>
      <c r="J25" s="293"/>
      <c r="K25" s="293"/>
      <c r="L25" s="293"/>
      <c r="M25" s="293"/>
      <c r="N25" s="293"/>
      <c r="O25" s="289"/>
    </row>
    <row r="26" spans="1:15">
      <c r="A26" s="107" t="s">
        <v>312</v>
      </c>
      <c r="B26" s="270">
        <f t="shared" si="3"/>
        <v>8.0896610191244986E-2</v>
      </c>
      <c r="H26" s="294"/>
      <c r="I26" s="289"/>
      <c r="J26" s="289"/>
      <c r="K26" s="289"/>
      <c r="L26" s="289"/>
      <c r="M26" s="289"/>
      <c r="N26" s="289"/>
      <c r="O26" s="289"/>
    </row>
    <row r="27" spans="1:15">
      <c r="A27" s="107" t="s">
        <v>313</v>
      </c>
      <c r="B27" s="270">
        <f t="shared" si="3"/>
        <v>0.11228635486850723</v>
      </c>
      <c r="H27" s="289"/>
      <c r="I27" s="289"/>
      <c r="J27" s="289"/>
      <c r="K27" s="289"/>
      <c r="L27" s="289"/>
      <c r="M27" s="289"/>
      <c r="N27" s="289"/>
      <c r="O27" s="289"/>
    </row>
    <row r="28" spans="1:15">
      <c r="A28" s="107" t="s">
        <v>314</v>
      </c>
      <c r="B28" s="270">
        <f t="shared" si="3"/>
        <v>4.3326922697066693E-2</v>
      </c>
      <c r="H28" s="289"/>
      <c r="I28" s="289"/>
      <c r="J28" s="289"/>
      <c r="K28" s="289"/>
      <c r="L28" s="289"/>
      <c r="M28" s="289"/>
      <c r="N28" s="289"/>
      <c r="O28" s="289"/>
    </row>
    <row r="29" spans="1:15">
      <c r="A29" s="107" t="s">
        <v>315</v>
      </c>
      <c r="B29" s="270">
        <f t="shared" si="3"/>
        <v>0.28809845501732317</v>
      </c>
      <c r="E29"/>
      <c r="H29" s="289"/>
      <c r="I29" s="289"/>
      <c r="J29" s="289"/>
      <c r="K29" s="289"/>
      <c r="L29" s="289"/>
      <c r="M29" s="289"/>
      <c r="N29" s="289"/>
      <c r="O29" s="289"/>
    </row>
    <row r="30" spans="1:15" ht="14.25" customHeight="1">
      <c r="A30" s="107" t="s">
        <v>316</v>
      </c>
      <c r="B30" s="270">
        <f t="shared" si="3"/>
        <v>1.5586970875811549E-2</v>
      </c>
      <c r="E30"/>
      <c r="H30" s="289"/>
      <c r="I30" s="289"/>
      <c r="J30" s="289"/>
      <c r="K30" s="289"/>
      <c r="L30" s="289"/>
      <c r="M30" s="289"/>
      <c r="N30" s="289"/>
      <c r="O30" s="289"/>
    </row>
    <row r="31" spans="1:15" ht="13.9" customHeight="1">
      <c r="A31" s="107" t="s">
        <v>317</v>
      </c>
      <c r="B31" s="270">
        <f t="shared" si="3"/>
        <v>0.10004268119362854</v>
      </c>
      <c r="E31"/>
      <c r="H31" s="289"/>
      <c r="I31" s="289"/>
      <c r="J31" s="289"/>
      <c r="K31" s="289"/>
      <c r="L31" s="289"/>
      <c r="M31" s="289"/>
      <c r="N31" s="289"/>
      <c r="O31" s="289"/>
    </row>
    <row r="32" spans="1:15" ht="14.25" customHeight="1">
      <c r="A32" s="107" t="s">
        <v>318</v>
      </c>
      <c r="B32" s="270">
        <f>+D12</f>
        <v>0.11951245879141813</v>
      </c>
      <c r="E32"/>
      <c r="H32" s="289"/>
      <c r="I32" s="289"/>
      <c r="J32" s="289"/>
      <c r="K32" s="289"/>
      <c r="L32" s="289"/>
      <c r="M32" s="289"/>
      <c r="N32" s="289"/>
      <c r="O32" s="289"/>
    </row>
    <row r="33" spans="1:15" ht="13.9" customHeight="1">
      <c r="A33" s="107" t="s">
        <v>319</v>
      </c>
      <c r="B33" s="270">
        <f>+D13</f>
        <v>0.11337488416186611</v>
      </c>
      <c r="E33"/>
      <c r="H33" s="289"/>
      <c r="I33" s="289"/>
      <c r="J33" s="289"/>
      <c r="K33" s="289"/>
      <c r="L33" s="289"/>
      <c r="M33" s="289"/>
      <c r="N33" s="289"/>
      <c r="O33" s="289"/>
    </row>
    <row r="34" spans="1:15" ht="13.9" customHeight="1">
      <c r="A34" s="107" t="s">
        <v>320</v>
      </c>
      <c r="B34" s="270">
        <f>+D14</f>
        <v>1.8850891305664721E-2</v>
      </c>
      <c r="E34"/>
    </row>
    <row r="35" spans="1:15" ht="14.25" customHeight="1"/>
    <row r="46" spans="1:15">
      <c r="H46" s="52"/>
    </row>
    <row r="47" spans="1:15" ht="14.25" customHeight="1">
      <c r="A47" s="302" t="s">
        <v>515</v>
      </c>
      <c r="B47" s="303"/>
      <c r="C47" s="303"/>
      <c r="D47" s="303"/>
      <c r="E47" s="303"/>
      <c r="F47" s="303"/>
      <c r="G47" s="303"/>
      <c r="H47" s="52"/>
    </row>
    <row r="48" spans="1:15">
      <c r="A48" s="302"/>
      <c r="B48" s="303"/>
      <c r="C48" s="303"/>
      <c r="D48" s="303"/>
      <c r="E48" s="303"/>
      <c r="F48" s="303"/>
      <c r="G48" s="303"/>
      <c r="H48" s="52"/>
    </row>
    <row r="49" spans="1:8">
      <c r="A49" s="302"/>
      <c r="B49" s="303"/>
      <c r="C49" s="303"/>
      <c r="D49" s="303"/>
      <c r="E49" s="303"/>
      <c r="F49" s="303"/>
      <c r="G49" s="303"/>
      <c r="H49" s="52"/>
    </row>
    <row r="50" spans="1:8">
      <c r="H50" s="52"/>
    </row>
    <row r="51" spans="1:8">
      <c r="H51" s="52"/>
    </row>
  </sheetData>
  <mergeCells count="5">
    <mergeCell ref="H25:O33"/>
    <mergeCell ref="A1:E1"/>
    <mergeCell ref="H1:O1"/>
    <mergeCell ref="A20:G20"/>
    <mergeCell ref="A47:G49"/>
  </mergeCells>
  <hyperlinks>
    <hyperlink ref="A1:E1" location="CONTENIDO!A1" display="COMPARATIVO COSTOS DE OPERACIÓN PROMEDIO  TRANSPORTE AÉREO REGULAR DOMESTICO II SEMESTRE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workbookViewId="0">
      <selection activeCell="A5" sqref="A5:P22"/>
    </sheetView>
  </sheetViews>
  <sheetFormatPr baseColWidth="10" defaultColWidth="10.8984375" defaultRowHeight="15"/>
  <cols>
    <col min="1" max="1" width="23.5" style="5" customWidth="1"/>
    <col min="2" max="2" width="10.69921875" style="5" hidden="1" customWidth="1"/>
    <col min="3" max="4" width="12.5" style="5" bestFit="1" customWidth="1"/>
    <col min="5" max="5" width="13.296875" style="5" customWidth="1"/>
    <col min="6" max="6" width="11.5" style="30" customWidth="1"/>
    <col min="7" max="8" width="8.5" style="5" bestFit="1" customWidth="1"/>
    <col min="9" max="9" width="8.296875" style="5" bestFit="1" customWidth="1"/>
    <col min="10" max="11" width="11.8984375" style="5" bestFit="1" customWidth="1"/>
    <col min="12" max="12" width="10.69921875" style="5" bestFit="1" customWidth="1"/>
    <col min="13" max="16" width="11.09765625" style="5" bestFit="1" customWidth="1"/>
    <col min="17" max="16384" width="10.8984375" style="5"/>
  </cols>
  <sheetData>
    <row r="1" spans="1:16" ht="14.45" customHeight="1">
      <c r="A1" s="308" t="s">
        <v>342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10"/>
    </row>
    <row r="2" spans="1:16" ht="15.75" thickBot="1">
      <c r="A2" s="31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3"/>
    </row>
    <row r="3" spans="1:16" s="36" customFormat="1" ht="15.75" thickBot="1">
      <c r="A3" s="114" t="s">
        <v>150</v>
      </c>
      <c r="B3" s="115"/>
      <c r="C3" s="115" t="s">
        <v>97</v>
      </c>
      <c r="D3" s="115" t="s">
        <v>97</v>
      </c>
      <c r="E3" s="115" t="s">
        <v>326</v>
      </c>
      <c r="F3" s="115" t="s">
        <v>97</v>
      </c>
      <c r="G3" s="115" t="s">
        <v>94</v>
      </c>
      <c r="H3" s="115" t="s">
        <v>97</v>
      </c>
      <c r="I3" s="115" t="s">
        <v>99</v>
      </c>
      <c r="J3" s="115" t="s">
        <v>98</v>
      </c>
      <c r="K3" s="115" t="s">
        <v>92</v>
      </c>
      <c r="L3" s="115" t="s">
        <v>98</v>
      </c>
      <c r="M3" s="115" t="s">
        <v>99</v>
      </c>
      <c r="N3" s="115" t="s">
        <v>97</v>
      </c>
      <c r="O3" s="115" t="s">
        <v>92</v>
      </c>
      <c r="P3" s="115" t="s">
        <v>94</v>
      </c>
    </row>
    <row r="4" spans="1:16" s="36" customFormat="1" ht="15.75" thickBot="1">
      <c r="A4" s="165" t="s">
        <v>148</v>
      </c>
      <c r="B4" s="192" t="s">
        <v>132</v>
      </c>
      <c r="C4" s="216" t="s">
        <v>7</v>
      </c>
      <c r="D4" s="216" t="s">
        <v>8</v>
      </c>
      <c r="E4" s="216" t="s">
        <v>1</v>
      </c>
      <c r="F4" s="216" t="s">
        <v>9</v>
      </c>
      <c r="G4" s="216" t="s">
        <v>370</v>
      </c>
      <c r="H4" s="216" t="s">
        <v>372</v>
      </c>
      <c r="I4" s="216" t="s">
        <v>4</v>
      </c>
      <c r="J4" s="216" t="s">
        <v>10</v>
      </c>
      <c r="K4" s="216" t="s">
        <v>134</v>
      </c>
      <c r="L4" s="216" t="s">
        <v>6</v>
      </c>
      <c r="M4" s="216" t="s">
        <v>13</v>
      </c>
      <c r="N4" s="216" t="s">
        <v>11</v>
      </c>
      <c r="O4" s="216" t="s">
        <v>5</v>
      </c>
      <c r="P4" s="216" t="s">
        <v>135</v>
      </c>
    </row>
    <row r="5" spans="1:16">
      <c r="A5" s="17" t="s">
        <v>47</v>
      </c>
      <c r="B5" s="271">
        <f>+(C5*C$20+D5*D$20+E5*E$20+F5*F$20+G5*G$20+H5*H$20+I5*I$20+J5*J$20+K5*K$20+L5*L$20+M5*M$20+N5*N$20+O5*O$20+P5*P$20)/B$20</f>
        <v>1254701.5675598681</v>
      </c>
      <c r="C5" s="272">
        <v>1544763</v>
      </c>
      <c r="D5" s="272">
        <v>1768796</v>
      </c>
      <c r="E5" s="272">
        <v>1081554.3333333333</v>
      </c>
      <c r="F5" s="272">
        <v>2361037</v>
      </c>
      <c r="G5" s="272">
        <v>631371</v>
      </c>
      <c r="H5" s="272">
        <v>691794</v>
      </c>
      <c r="I5" s="272">
        <v>1245505</v>
      </c>
      <c r="J5" s="272">
        <v>1096485</v>
      </c>
      <c r="K5" s="272">
        <v>625586</v>
      </c>
      <c r="L5" s="272">
        <v>740722</v>
      </c>
      <c r="M5" s="272">
        <v>1274774</v>
      </c>
      <c r="N5" s="272">
        <v>305100</v>
      </c>
      <c r="O5" s="272">
        <v>404311</v>
      </c>
      <c r="P5" s="273">
        <v>476638</v>
      </c>
    </row>
    <row r="6" spans="1:16">
      <c r="A6" s="28" t="s">
        <v>48</v>
      </c>
      <c r="B6" s="193">
        <f>+(C6*C$20+D6*D$20+E6*E$20+F6*F$20+G6*G$20+H6*H$20+I6*I$20+J6*J$20+K6*K$20+L6*L$20+M6*M$20+N6*N$20+O6*O$20+P6*P$20)/B$20</f>
        <v>78711.375356100762</v>
      </c>
      <c r="C6" s="215">
        <v>0</v>
      </c>
      <c r="D6" s="215">
        <v>0</v>
      </c>
      <c r="E6" s="215">
        <v>109108.66666666667</v>
      </c>
      <c r="F6" s="215">
        <v>0</v>
      </c>
      <c r="G6" s="215">
        <v>327785</v>
      </c>
      <c r="H6" s="215">
        <v>0</v>
      </c>
      <c r="I6" s="215">
        <v>0</v>
      </c>
      <c r="J6" s="215">
        <v>913682</v>
      </c>
      <c r="K6" s="215">
        <v>0</v>
      </c>
      <c r="L6" s="215">
        <v>75394</v>
      </c>
      <c r="M6" s="215">
        <v>0</v>
      </c>
      <c r="N6" s="215">
        <v>0</v>
      </c>
      <c r="O6" s="215">
        <v>0</v>
      </c>
      <c r="P6" s="225">
        <v>247453</v>
      </c>
    </row>
    <row r="7" spans="1:16">
      <c r="A7" s="28" t="s">
        <v>49</v>
      </c>
      <c r="B7" s="193">
        <f t="shared" ref="B7:B19" si="0">+(C7*C$20+D7*D$20+E7*E$20+F7*F$20+G7*G$20+H7*H$20+I7*I$20+J7*J$20+K7*K$20+L7*L$20+M7*M$20+N7*N$20+O7*O$20+P7*P$20)/B$20</f>
        <v>256213.94903226921</v>
      </c>
      <c r="C7" s="215">
        <v>104219</v>
      </c>
      <c r="D7" s="215">
        <v>61759</v>
      </c>
      <c r="E7" s="215">
        <v>369342.66666666669</v>
      </c>
      <c r="F7" s="215">
        <v>177541</v>
      </c>
      <c r="G7" s="215">
        <v>78731</v>
      </c>
      <c r="H7" s="215">
        <v>46353</v>
      </c>
      <c r="I7" s="215">
        <v>97309</v>
      </c>
      <c r="J7" s="215">
        <v>1583351</v>
      </c>
      <c r="K7" s="215">
        <v>48898</v>
      </c>
      <c r="L7" s="215">
        <v>1143978</v>
      </c>
      <c r="M7" s="215">
        <v>159654</v>
      </c>
      <c r="N7" s="215">
        <v>95289</v>
      </c>
      <c r="O7" s="215">
        <v>18152</v>
      </c>
      <c r="P7" s="225">
        <v>35276</v>
      </c>
    </row>
    <row r="8" spans="1:16">
      <c r="A8" s="28" t="s">
        <v>50</v>
      </c>
      <c r="B8" s="193">
        <f t="shared" si="0"/>
        <v>1190436.1011844126</v>
      </c>
      <c r="C8" s="215">
        <v>1379447</v>
      </c>
      <c r="D8" s="215">
        <v>1332195</v>
      </c>
      <c r="E8" s="215">
        <v>1107089.6666666667</v>
      </c>
      <c r="F8" s="215">
        <v>2976460</v>
      </c>
      <c r="G8" s="215">
        <v>126066</v>
      </c>
      <c r="H8" s="215">
        <v>937799</v>
      </c>
      <c r="I8" s="215">
        <v>751342</v>
      </c>
      <c r="J8" s="215">
        <v>2151407</v>
      </c>
      <c r="K8" s="215">
        <v>209987</v>
      </c>
      <c r="L8" s="215">
        <v>142698</v>
      </c>
      <c r="M8" s="215">
        <v>693999</v>
      </c>
      <c r="N8" s="215">
        <v>1592686</v>
      </c>
      <c r="O8" s="215">
        <v>106295</v>
      </c>
      <c r="P8" s="225">
        <v>119103</v>
      </c>
    </row>
    <row r="9" spans="1:16">
      <c r="A9" s="28" t="s">
        <v>51</v>
      </c>
      <c r="B9" s="193">
        <f t="shared" si="0"/>
        <v>1652352.6781885047</v>
      </c>
      <c r="C9" s="215">
        <v>1618902</v>
      </c>
      <c r="D9" s="215">
        <v>1319594</v>
      </c>
      <c r="E9" s="215">
        <v>1879305</v>
      </c>
      <c r="F9" s="215">
        <v>2670476</v>
      </c>
      <c r="G9" s="215">
        <v>899638</v>
      </c>
      <c r="H9" s="215">
        <v>835642</v>
      </c>
      <c r="I9" s="215">
        <v>1002713</v>
      </c>
      <c r="J9" s="215">
        <v>2154230</v>
      </c>
      <c r="K9" s="215">
        <v>520206</v>
      </c>
      <c r="L9" s="215">
        <v>2503496</v>
      </c>
      <c r="M9" s="215">
        <v>1438846</v>
      </c>
      <c r="N9" s="215">
        <v>2818471</v>
      </c>
      <c r="O9" s="215">
        <v>387033</v>
      </c>
      <c r="P9" s="225">
        <v>620414</v>
      </c>
    </row>
    <row r="10" spans="1:16">
      <c r="A10" s="28" t="s">
        <v>52</v>
      </c>
      <c r="B10" s="193">
        <f t="shared" si="0"/>
        <v>637578.42028090951</v>
      </c>
      <c r="C10" s="215">
        <v>418396</v>
      </c>
      <c r="D10" s="215">
        <v>608611</v>
      </c>
      <c r="E10" s="215">
        <v>678878.33333333337</v>
      </c>
      <c r="F10" s="215">
        <v>1244848</v>
      </c>
      <c r="G10" s="215">
        <v>63589</v>
      </c>
      <c r="H10" s="215">
        <v>389519</v>
      </c>
      <c r="I10" s="215">
        <v>323470</v>
      </c>
      <c r="J10" s="215">
        <v>3512901</v>
      </c>
      <c r="K10" s="215">
        <v>31800</v>
      </c>
      <c r="L10" s="215">
        <v>560814</v>
      </c>
      <c r="M10" s="215">
        <v>331071</v>
      </c>
      <c r="N10" s="215">
        <v>398641</v>
      </c>
      <c r="O10" s="215">
        <v>18490</v>
      </c>
      <c r="P10" s="225">
        <v>44899</v>
      </c>
    </row>
    <row r="11" spans="1:16">
      <c r="A11" s="28" t="s">
        <v>53</v>
      </c>
      <c r="B11" s="193">
        <f t="shared" si="0"/>
        <v>4239520.0582235539</v>
      </c>
      <c r="C11" s="215">
        <v>4306976</v>
      </c>
      <c r="D11" s="215">
        <v>4411589</v>
      </c>
      <c r="E11" s="215">
        <v>4221968.666666667</v>
      </c>
      <c r="F11" s="215">
        <v>10007373</v>
      </c>
      <c r="G11" s="215">
        <v>1318165</v>
      </c>
      <c r="H11" s="215">
        <v>1297533</v>
      </c>
      <c r="I11" s="215">
        <v>3632044</v>
      </c>
      <c r="J11" s="215">
        <v>8390285</v>
      </c>
      <c r="K11" s="215">
        <v>1175489</v>
      </c>
      <c r="L11" s="215">
        <v>917525</v>
      </c>
      <c r="M11" s="215">
        <v>2946563</v>
      </c>
      <c r="N11" s="215">
        <v>4335233</v>
      </c>
      <c r="O11" s="215">
        <v>659809</v>
      </c>
      <c r="P11" s="225">
        <v>854792</v>
      </c>
    </row>
    <row r="12" spans="1:16" ht="16.899999999999999" customHeight="1">
      <c r="A12" s="28" t="s">
        <v>54</v>
      </c>
      <c r="B12" s="193">
        <f t="shared" si="0"/>
        <v>229370.46181304925</v>
      </c>
      <c r="C12" s="215">
        <v>740336</v>
      </c>
      <c r="D12" s="215">
        <v>279166</v>
      </c>
      <c r="E12" s="215">
        <v>294046</v>
      </c>
      <c r="F12" s="215">
        <v>92703</v>
      </c>
      <c r="G12" s="215">
        <v>0</v>
      </c>
      <c r="H12" s="215">
        <v>112794</v>
      </c>
      <c r="I12" s="215">
        <v>0</v>
      </c>
      <c r="J12" s="215">
        <v>0</v>
      </c>
      <c r="K12" s="215">
        <v>133964</v>
      </c>
      <c r="L12" s="215">
        <v>0</v>
      </c>
      <c r="M12" s="215">
        <v>1080</v>
      </c>
      <c r="N12" s="215">
        <v>53460</v>
      </c>
      <c r="O12" s="215">
        <v>13495</v>
      </c>
      <c r="P12" s="225">
        <v>340158</v>
      </c>
    </row>
    <row r="13" spans="1:16" ht="15.75" thickBot="1">
      <c r="A13" s="121" t="s">
        <v>55</v>
      </c>
      <c r="B13" s="194">
        <f t="shared" si="0"/>
        <v>1472180.5903934806</v>
      </c>
      <c r="C13" s="215">
        <v>0</v>
      </c>
      <c r="D13" s="215">
        <v>1338645</v>
      </c>
      <c r="E13" s="215">
        <v>1654236</v>
      </c>
      <c r="F13" s="215">
        <v>2970640</v>
      </c>
      <c r="G13" s="215">
        <v>357870</v>
      </c>
      <c r="H13" s="215">
        <v>952202</v>
      </c>
      <c r="I13" s="215">
        <v>1014424</v>
      </c>
      <c r="J13" s="215">
        <v>2517979</v>
      </c>
      <c r="K13" s="215">
        <v>393706</v>
      </c>
      <c r="L13" s="215">
        <v>759275</v>
      </c>
      <c r="M13" s="215">
        <v>1921008</v>
      </c>
      <c r="N13" s="215">
        <v>3651929</v>
      </c>
      <c r="O13" s="215">
        <v>251016</v>
      </c>
      <c r="P13" s="225">
        <v>17063</v>
      </c>
    </row>
    <row r="14" spans="1:16" s="77" customFormat="1" ht="15.75" thickBot="1">
      <c r="A14" s="217" t="s">
        <v>59</v>
      </c>
      <c r="B14" s="218">
        <f t="shared" si="0"/>
        <v>11011065.202032149</v>
      </c>
      <c r="C14" s="218">
        <f>SUM(C5:C13)</f>
        <v>10113039</v>
      </c>
      <c r="D14" s="218">
        <f t="shared" ref="D14:P14" si="1">SUM(D5:D13)</f>
        <v>11120355</v>
      </c>
      <c r="E14" s="218">
        <f t="shared" si="1"/>
        <v>11395529.333333334</v>
      </c>
      <c r="F14" s="218">
        <f t="shared" si="1"/>
        <v>22501078</v>
      </c>
      <c r="G14" s="218">
        <f t="shared" si="1"/>
        <v>3803215</v>
      </c>
      <c r="H14" s="218">
        <f t="shared" si="1"/>
        <v>5263636</v>
      </c>
      <c r="I14" s="218">
        <f t="shared" si="1"/>
        <v>8066807</v>
      </c>
      <c r="J14" s="218">
        <f t="shared" si="1"/>
        <v>22320320</v>
      </c>
      <c r="K14" s="218">
        <f t="shared" si="1"/>
        <v>3139636</v>
      </c>
      <c r="L14" s="218">
        <f t="shared" si="1"/>
        <v>6843902</v>
      </c>
      <c r="M14" s="218">
        <f t="shared" si="1"/>
        <v>8766995</v>
      </c>
      <c r="N14" s="218">
        <f t="shared" si="1"/>
        <v>13250809</v>
      </c>
      <c r="O14" s="218">
        <f t="shared" si="1"/>
        <v>1858601</v>
      </c>
      <c r="P14" s="274">
        <f t="shared" si="1"/>
        <v>2755796</v>
      </c>
    </row>
    <row r="15" spans="1:16">
      <c r="A15" s="18" t="s">
        <v>56</v>
      </c>
      <c r="B15" s="195">
        <f t="shared" si="0"/>
        <v>1758688.5921459279</v>
      </c>
      <c r="C15" s="215">
        <v>2374682</v>
      </c>
      <c r="D15" s="215">
        <v>2493287</v>
      </c>
      <c r="E15" s="215">
        <v>1398484.3333333333</v>
      </c>
      <c r="F15" s="215">
        <v>2514844</v>
      </c>
      <c r="G15" s="215">
        <v>665331</v>
      </c>
      <c r="H15" s="215">
        <v>2320778</v>
      </c>
      <c r="I15" s="215">
        <v>2379525</v>
      </c>
      <c r="J15" s="215">
        <v>1206210</v>
      </c>
      <c r="K15" s="215">
        <v>442393</v>
      </c>
      <c r="L15" s="215">
        <v>63853</v>
      </c>
      <c r="M15" s="215">
        <v>2397613</v>
      </c>
      <c r="N15" s="215">
        <v>2658997</v>
      </c>
      <c r="O15" s="215">
        <v>508886</v>
      </c>
      <c r="P15" s="225">
        <v>669990</v>
      </c>
    </row>
    <row r="16" spans="1:16">
      <c r="A16" s="28" t="s">
        <v>57</v>
      </c>
      <c r="B16" s="193">
        <f t="shared" si="0"/>
        <v>1668370.9583729</v>
      </c>
      <c r="C16" s="215">
        <v>1375624</v>
      </c>
      <c r="D16" s="215">
        <v>1502968</v>
      </c>
      <c r="E16" s="215">
        <v>1925528</v>
      </c>
      <c r="F16" s="215">
        <v>2270254</v>
      </c>
      <c r="G16" s="215">
        <v>231081</v>
      </c>
      <c r="H16" s="215">
        <v>1038229</v>
      </c>
      <c r="I16" s="215">
        <v>2131740</v>
      </c>
      <c r="J16" s="215">
        <v>2889815</v>
      </c>
      <c r="K16" s="215">
        <v>66490</v>
      </c>
      <c r="L16" s="215">
        <v>965333</v>
      </c>
      <c r="M16" s="215">
        <v>2181835</v>
      </c>
      <c r="N16" s="215">
        <v>2236762</v>
      </c>
      <c r="O16" s="215">
        <v>67672</v>
      </c>
      <c r="P16" s="225">
        <v>231080</v>
      </c>
    </row>
    <row r="17" spans="1:16" ht="15.75" thickBot="1">
      <c r="A17" s="121" t="s">
        <v>58</v>
      </c>
      <c r="B17" s="194">
        <f t="shared" si="0"/>
        <v>277400.76496054837</v>
      </c>
      <c r="C17" s="215">
        <v>159151</v>
      </c>
      <c r="D17" s="215">
        <v>243483</v>
      </c>
      <c r="E17" s="215">
        <v>237986</v>
      </c>
      <c r="F17" s="215">
        <v>673112</v>
      </c>
      <c r="G17" s="215">
        <v>223979</v>
      </c>
      <c r="H17" s="215">
        <v>52144</v>
      </c>
      <c r="I17" s="215">
        <v>0</v>
      </c>
      <c r="J17" s="215">
        <v>840134</v>
      </c>
      <c r="K17" s="215">
        <v>249433</v>
      </c>
      <c r="L17" s="215">
        <v>212365</v>
      </c>
      <c r="M17" s="215">
        <v>268681</v>
      </c>
      <c r="N17" s="215">
        <v>254235</v>
      </c>
      <c r="O17" s="215">
        <v>259695</v>
      </c>
      <c r="P17" s="225">
        <v>223979</v>
      </c>
    </row>
    <row r="18" spans="1:16" s="77" customFormat="1" ht="15.75" thickBot="1">
      <c r="A18" s="219" t="s">
        <v>60</v>
      </c>
      <c r="B18" s="220">
        <f t="shared" si="0"/>
        <v>3704460.3154793764</v>
      </c>
      <c r="C18" s="220">
        <f>SUM(C15:C17)</f>
        <v>3909457</v>
      </c>
      <c r="D18" s="220">
        <f t="shared" ref="D18:P18" si="2">SUM(D15:D17)</f>
        <v>4239738</v>
      </c>
      <c r="E18" s="220">
        <f t="shared" si="2"/>
        <v>3561998.333333333</v>
      </c>
      <c r="F18" s="220">
        <f t="shared" si="2"/>
        <v>5458210</v>
      </c>
      <c r="G18" s="220">
        <f t="shared" si="2"/>
        <v>1120391</v>
      </c>
      <c r="H18" s="220">
        <f t="shared" si="2"/>
        <v>3411151</v>
      </c>
      <c r="I18" s="220">
        <f t="shared" si="2"/>
        <v>4511265</v>
      </c>
      <c r="J18" s="220">
        <f t="shared" si="2"/>
        <v>4936159</v>
      </c>
      <c r="K18" s="220">
        <f t="shared" si="2"/>
        <v>758316</v>
      </c>
      <c r="L18" s="220">
        <f t="shared" si="2"/>
        <v>1241551</v>
      </c>
      <c r="M18" s="220">
        <f t="shared" si="2"/>
        <v>4848129</v>
      </c>
      <c r="N18" s="220">
        <f t="shared" si="2"/>
        <v>5149994</v>
      </c>
      <c r="O18" s="220">
        <f t="shared" si="2"/>
        <v>836253</v>
      </c>
      <c r="P18" s="275">
        <f t="shared" si="2"/>
        <v>1125049</v>
      </c>
    </row>
    <row r="19" spans="1:16" s="77" customFormat="1" ht="15.75" thickBot="1">
      <c r="A19" s="221" t="s">
        <v>61</v>
      </c>
      <c r="B19" s="222">
        <f t="shared" si="0"/>
        <v>14715525.517511524</v>
      </c>
      <c r="C19" s="222">
        <f>+C14+C18</f>
        <v>14022496</v>
      </c>
      <c r="D19" s="222">
        <f t="shared" ref="D19:P19" si="3">+D14+D18</f>
        <v>15360093</v>
      </c>
      <c r="E19" s="222">
        <f t="shared" si="3"/>
        <v>14957527.666666668</v>
      </c>
      <c r="F19" s="222">
        <f t="shared" si="3"/>
        <v>27959288</v>
      </c>
      <c r="G19" s="222">
        <f t="shared" si="3"/>
        <v>4923606</v>
      </c>
      <c r="H19" s="222">
        <f t="shared" si="3"/>
        <v>8674787</v>
      </c>
      <c r="I19" s="222">
        <f t="shared" si="3"/>
        <v>12578072</v>
      </c>
      <c r="J19" s="222">
        <f t="shared" si="3"/>
        <v>27256479</v>
      </c>
      <c r="K19" s="222">
        <f t="shared" si="3"/>
        <v>3897952</v>
      </c>
      <c r="L19" s="222">
        <f t="shared" si="3"/>
        <v>8085453</v>
      </c>
      <c r="M19" s="222">
        <f t="shared" si="3"/>
        <v>13615124</v>
      </c>
      <c r="N19" s="222">
        <f t="shared" si="3"/>
        <v>18400803</v>
      </c>
      <c r="O19" s="222">
        <f t="shared" si="3"/>
        <v>2694854</v>
      </c>
      <c r="P19" s="276">
        <f t="shared" si="3"/>
        <v>3880845</v>
      </c>
    </row>
    <row r="20" spans="1:16">
      <c r="A20" s="18" t="s">
        <v>175</v>
      </c>
      <c r="B20" s="196">
        <f>SUM(C20:P20)</f>
        <v>231676</v>
      </c>
      <c r="C20" s="215">
        <v>13840</v>
      </c>
      <c r="D20" s="215">
        <v>28465</v>
      </c>
      <c r="E20" s="215">
        <v>88500</v>
      </c>
      <c r="F20" s="215">
        <v>25189</v>
      </c>
      <c r="G20" s="215">
        <v>2168</v>
      </c>
      <c r="H20" s="215">
        <v>10829</v>
      </c>
      <c r="I20" s="215">
        <v>7752</v>
      </c>
      <c r="J20" s="215">
        <v>4229</v>
      </c>
      <c r="K20" s="215">
        <v>1913</v>
      </c>
      <c r="L20" s="215">
        <v>5997</v>
      </c>
      <c r="M20" s="215">
        <v>19349</v>
      </c>
      <c r="N20" s="215">
        <v>2098</v>
      </c>
      <c r="O20" s="215">
        <v>6990</v>
      </c>
      <c r="P20" s="225">
        <v>14357</v>
      </c>
    </row>
    <row r="21" spans="1:16">
      <c r="A21" s="28" t="s">
        <v>176</v>
      </c>
      <c r="B21" s="196">
        <f t="shared" ref="B21:B22" si="4">SUM(C21:P21)</f>
        <v>161540</v>
      </c>
      <c r="C21" s="215">
        <v>11054</v>
      </c>
      <c r="D21" s="215">
        <v>14244</v>
      </c>
      <c r="E21" s="215">
        <v>68536</v>
      </c>
      <c r="F21" s="215">
        <v>3948</v>
      </c>
      <c r="G21" s="215">
        <v>2096</v>
      </c>
      <c r="H21" s="215">
        <v>10750</v>
      </c>
      <c r="I21" s="215">
        <v>4245</v>
      </c>
      <c r="J21" s="215">
        <v>827</v>
      </c>
      <c r="K21" s="215">
        <v>2716</v>
      </c>
      <c r="L21" s="215">
        <v>6077</v>
      </c>
      <c r="M21" s="215">
        <v>10919</v>
      </c>
      <c r="N21" s="215">
        <v>2030</v>
      </c>
      <c r="O21" s="215">
        <v>8068</v>
      </c>
      <c r="P21" s="225">
        <v>16030</v>
      </c>
    </row>
    <row r="22" spans="1:16" ht="15.75" thickBot="1">
      <c r="A22" s="65" t="s">
        <v>177</v>
      </c>
      <c r="B22" s="197">
        <f t="shared" si="4"/>
        <v>147</v>
      </c>
      <c r="C22" s="228">
        <v>10</v>
      </c>
      <c r="D22" s="228">
        <v>14</v>
      </c>
      <c r="E22" s="228">
        <v>49</v>
      </c>
      <c r="F22" s="228">
        <v>9</v>
      </c>
      <c r="G22" s="228">
        <v>2</v>
      </c>
      <c r="H22" s="228">
        <v>7</v>
      </c>
      <c r="I22" s="228">
        <v>4</v>
      </c>
      <c r="J22" s="228">
        <v>7</v>
      </c>
      <c r="K22" s="228">
        <v>2</v>
      </c>
      <c r="L22" s="228">
        <v>7</v>
      </c>
      <c r="M22" s="228">
        <v>14</v>
      </c>
      <c r="N22" s="228">
        <v>6</v>
      </c>
      <c r="O22" s="228">
        <v>7</v>
      </c>
      <c r="P22" s="229">
        <v>9</v>
      </c>
    </row>
    <row r="23" spans="1:16">
      <c r="A23" s="16"/>
      <c r="B23" s="16"/>
      <c r="C23" s="23"/>
      <c r="D23" s="23"/>
      <c r="E23" s="23"/>
      <c r="F23" s="24"/>
      <c r="G23" s="23"/>
      <c r="H23" s="23"/>
      <c r="I23" s="23"/>
      <c r="J23" s="23"/>
      <c r="K23" s="23"/>
      <c r="L23" s="23"/>
    </row>
    <row r="24" spans="1:16" ht="15.75" thickBot="1">
      <c r="A24" s="16"/>
      <c r="B24" s="16"/>
      <c r="C24" s="23"/>
      <c r="D24" s="16"/>
      <c r="E24" s="16"/>
      <c r="F24" s="25"/>
      <c r="G24" s="16"/>
      <c r="H24" s="26"/>
      <c r="I24" s="26"/>
      <c r="J24" s="26"/>
      <c r="K24" s="16"/>
      <c r="L24" s="16"/>
    </row>
    <row r="25" spans="1:16" ht="19.5" thickBot="1">
      <c r="A25" s="314" t="s">
        <v>62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6"/>
    </row>
    <row r="26" spans="1:16">
      <c r="A26" s="18" t="s">
        <v>47</v>
      </c>
      <c r="B26" s="37">
        <f>+B5/B$19</f>
        <v>8.5263796122453731E-2</v>
      </c>
      <c r="C26" s="37">
        <f t="shared" ref="C26:P26" si="5">+C5/C$19</f>
        <v>0.11016319776450641</v>
      </c>
      <c r="D26" s="37">
        <f t="shared" si="5"/>
        <v>0.11515529235402416</v>
      </c>
      <c r="E26" s="37">
        <f t="shared" si="5"/>
        <v>7.2308362547348778E-2</v>
      </c>
      <c r="F26" s="37">
        <f t="shared" si="5"/>
        <v>8.4445533806154147E-2</v>
      </c>
      <c r="G26" s="37">
        <f t="shared" si="5"/>
        <v>0.12823345328606717</v>
      </c>
      <c r="H26" s="37">
        <f t="shared" si="5"/>
        <v>7.9747664121320783E-2</v>
      </c>
      <c r="I26" s="37">
        <f t="shared" si="5"/>
        <v>9.9021932773162694E-2</v>
      </c>
      <c r="J26" s="37">
        <f t="shared" si="5"/>
        <v>4.0228416883926935E-2</v>
      </c>
      <c r="K26" s="37">
        <f t="shared" si="5"/>
        <v>0.16049094498854782</v>
      </c>
      <c r="L26" s="37">
        <f t="shared" si="5"/>
        <v>9.1611688299962912E-2</v>
      </c>
      <c r="M26" s="37">
        <f t="shared" si="5"/>
        <v>9.3629261106986619E-2</v>
      </c>
      <c r="N26" s="37">
        <f t="shared" si="5"/>
        <v>1.6580798131472851E-2</v>
      </c>
      <c r="O26" s="37">
        <f t="shared" si="5"/>
        <v>0.15003076233443444</v>
      </c>
      <c r="P26" s="37">
        <f t="shared" si="5"/>
        <v>0.1228180976050319</v>
      </c>
    </row>
    <row r="27" spans="1:16">
      <c r="A27" s="28" t="s">
        <v>48</v>
      </c>
      <c r="B27" s="27">
        <f t="shared" ref="B27" si="6">+B6/B$19</f>
        <v>5.3488660844924606E-3</v>
      </c>
      <c r="C27" s="27">
        <f t="shared" ref="C27:P27" si="7">+C6/C$19</f>
        <v>0</v>
      </c>
      <c r="D27" s="27">
        <f t="shared" si="7"/>
        <v>0</v>
      </c>
      <c r="E27" s="27">
        <f t="shared" si="7"/>
        <v>7.2945655925356467E-3</v>
      </c>
      <c r="F27" s="27">
        <f t="shared" si="7"/>
        <v>0</v>
      </c>
      <c r="G27" s="27">
        <f t="shared" si="7"/>
        <v>6.6574173481793633E-2</v>
      </c>
      <c r="H27" s="27">
        <f t="shared" si="7"/>
        <v>0</v>
      </c>
      <c r="I27" s="27">
        <f t="shared" si="7"/>
        <v>0</v>
      </c>
      <c r="J27" s="27">
        <f t="shared" si="7"/>
        <v>3.3521644523491094E-2</v>
      </c>
      <c r="K27" s="27">
        <f t="shared" si="7"/>
        <v>0</v>
      </c>
      <c r="L27" s="27">
        <f t="shared" si="7"/>
        <v>9.3246476109625515E-3</v>
      </c>
      <c r="M27" s="27">
        <f t="shared" si="7"/>
        <v>0</v>
      </c>
      <c r="N27" s="27">
        <f t="shared" si="7"/>
        <v>0</v>
      </c>
      <c r="O27" s="27">
        <f t="shared" si="7"/>
        <v>0</v>
      </c>
      <c r="P27" s="27">
        <f t="shared" si="7"/>
        <v>6.3762659936173693E-2</v>
      </c>
    </row>
    <row r="28" spans="1:16">
      <c r="A28" s="28" t="s">
        <v>49</v>
      </c>
      <c r="B28" s="27">
        <f t="shared" ref="B28" si="8">+B7/B$19</f>
        <v>1.7411131442596036E-2</v>
      </c>
      <c r="C28" s="27">
        <f t="shared" ref="C28:P28" si="9">+C7/C$19</f>
        <v>7.4322716868665895E-3</v>
      </c>
      <c r="D28" s="27">
        <f t="shared" si="9"/>
        <v>4.0207438848189267E-3</v>
      </c>
      <c r="E28" s="27">
        <f t="shared" si="9"/>
        <v>2.4692761724904491E-2</v>
      </c>
      <c r="F28" s="27">
        <f t="shared" si="9"/>
        <v>6.3499828751003963E-3</v>
      </c>
      <c r="G28" s="27">
        <f t="shared" si="9"/>
        <v>1.5990515894244991E-2</v>
      </c>
      <c r="H28" s="27">
        <f t="shared" si="9"/>
        <v>5.3434165011774929E-3</v>
      </c>
      <c r="I28" s="27">
        <f t="shared" si="9"/>
        <v>7.7364003004594031E-3</v>
      </c>
      <c r="J28" s="27">
        <f t="shared" si="9"/>
        <v>5.8090812096456036E-2</v>
      </c>
      <c r="K28" s="27">
        <f t="shared" si="9"/>
        <v>1.254453620773165E-2</v>
      </c>
      <c r="L28" s="27">
        <f t="shared" si="9"/>
        <v>0.1414859501378587</v>
      </c>
      <c r="M28" s="27">
        <f t="shared" si="9"/>
        <v>1.1726224454511028E-2</v>
      </c>
      <c r="N28" s="27">
        <f t="shared" si="9"/>
        <v>5.1785240024579361E-3</v>
      </c>
      <c r="O28" s="27">
        <f t="shared" si="9"/>
        <v>6.7358009005311602E-3</v>
      </c>
      <c r="P28" s="27">
        <f t="shared" si="9"/>
        <v>9.0897729747000978E-3</v>
      </c>
    </row>
    <row r="29" spans="1:16">
      <c r="A29" s="28" t="s">
        <v>50</v>
      </c>
      <c r="B29" s="27">
        <f t="shared" ref="B29" si="10">+B8/B$19</f>
        <v>8.0896608127775646E-2</v>
      </c>
      <c r="C29" s="27">
        <f t="shared" ref="C29:P29" si="11">+C8/C$19</f>
        <v>9.8373855838504068E-2</v>
      </c>
      <c r="D29" s="27">
        <f t="shared" si="11"/>
        <v>8.6730920183881705E-2</v>
      </c>
      <c r="E29" s="27">
        <f t="shared" si="11"/>
        <v>7.4015551990844836E-2</v>
      </c>
      <c r="F29" s="27">
        <f t="shared" si="11"/>
        <v>0.10645693123515877</v>
      </c>
      <c r="G29" s="27">
        <f t="shared" si="11"/>
        <v>2.5604404576645652E-2</v>
      </c>
      <c r="H29" s="27">
        <f t="shared" si="11"/>
        <v>0.10810628549150544</v>
      </c>
      <c r="I29" s="27">
        <f t="shared" si="11"/>
        <v>5.9734274060444237E-2</v>
      </c>
      <c r="J29" s="27">
        <f t="shared" si="11"/>
        <v>7.8931948620362888E-2</v>
      </c>
      <c r="K29" s="27">
        <f t="shared" si="11"/>
        <v>5.3871109751992843E-2</v>
      </c>
      <c r="L29" s="27">
        <f t="shared" si="11"/>
        <v>1.764873285392915E-2</v>
      </c>
      <c r="M29" s="27">
        <f t="shared" si="11"/>
        <v>5.0972653646048319E-2</v>
      </c>
      <c r="N29" s="27">
        <f t="shared" si="11"/>
        <v>8.6555244355368627E-2</v>
      </c>
      <c r="O29" s="27">
        <f t="shared" si="11"/>
        <v>3.9443695279966932E-2</v>
      </c>
      <c r="P29" s="27">
        <f t="shared" si="11"/>
        <v>3.0689965716229325E-2</v>
      </c>
    </row>
    <row r="30" spans="1:16">
      <c r="A30" s="28" t="s">
        <v>51</v>
      </c>
      <c r="B30" s="27">
        <f t="shared" ref="B30" si="12">+B9/B$19</f>
        <v>0.11228635200436433</v>
      </c>
      <c r="C30" s="27">
        <f t="shared" ref="C30:P30" si="13">+C9/C$19</f>
        <v>0.11545034493145871</v>
      </c>
      <c r="D30" s="27">
        <f t="shared" si="13"/>
        <v>8.5910547546814986E-2</v>
      </c>
      <c r="E30" s="27">
        <f t="shared" si="13"/>
        <v>0.12564275606777528</v>
      </c>
      <c r="F30" s="27">
        <f t="shared" si="13"/>
        <v>9.5513018786458362E-2</v>
      </c>
      <c r="G30" s="27">
        <f t="shared" si="13"/>
        <v>0.18271933213177496</v>
      </c>
      <c r="H30" s="27">
        <f t="shared" si="13"/>
        <v>9.6329973289257714E-2</v>
      </c>
      <c r="I30" s="27">
        <f t="shared" si="13"/>
        <v>7.9719133425218108E-2</v>
      </c>
      <c r="J30" s="27">
        <f t="shared" si="13"/>
        <v>7.9035520325277525E-2</v>
      </c>
      <c r="K30" s="27">
        <f t="shared" si="13"/>
        <v>0.1334562354795544</v>
      </c>
      <c r="L30" s="27">
        <f t="shared" si="13"/>
        <v>0.30962965216667515</v>
      </c>
      <c r="M30" s="27">
        <f t="shared" si="13"/>
        <v>0.10567997764838573</v>
      </c>
      <c r="N30" s="27">
        <f t="shared" si="13"/>
        <v>0.15317108715309871</v>
      </c>
      <c r="O30" s="27">
        <f t="shared" si="13"/>
        <v>0.14361928327100465</v>
      </c>
      <c r="P30" s="27">
        <f t="shared" si="13"/>
        <v>0.15986569935155875</v>
      </c>
    </row>
    <row r="31" spans="1:16">
      <c r="A31" s="28" t="s">
        <v>52</v>
      </c>
      <c r="B31" s="27">
        <f t="shared" ref="B31" si="14">+B10/B$19</f>
        <v>4.3326921591905709E-2</v>
      </c>
      <c r="C31" s="27">
        <f t="shared" ref="C31:P31" si="15">+C10/C$19</f>
        <v>2.9837483997142877E-2</v>
      </c>
      <c r="D31" s="27">
        <f t="shared" si="15"/>
        <v>3.96228720750584E-2</v>
      </c>
      <c r="E31" s="27">
        <f t="shared" si="15"/>
        <v>4.5387068535813951E-2</v>
      </c>
      <c r="F31" s="27">
        <f t="shared" si="15"/>
        <v>4.4523594449186257E-2</v>
      </c>
      <c r="G31" s="27">
        <f t="shared" si="15"/>
        <v>1.2915127652375109E-2</v>
      </c>
      <c r="H31" s="27">
        <f t="shared" si="15"/>
        <v>4.4902428151838196E-2</v>
      </c>
      <c r="I31" s="27">
        <f t="shared" si="15"/>
        <v>2.5716977927936809E-2</v>
      </c>
      <c r="J31" s="27">
        <f t="shared" si="15"/>
        <v>0.12888315471708581</v>
      </c>
      <c r="K31" s="27">
        <f t="shared" si="15"/>
        <v>8.1581302181248008E-3</v>
      </c>
      <c r="L31" s="27">
        <f t="shared" si="15"/>
        <v>6.9360863268885492E-2</v>
      </c>
      <c r="M31" s="27">
        <f t="shared" si="15"/>
        <v>2.4316414598941589E-2</v>
      </c>
      <c r="N31" s="27">
        <f t="shared" si="15"/>
        <v>2.1664326279673771E-2</v>
      </c>
      <c r="O31" s="27">
        <f t="shared" si="15"/>
        <v>6.8612251350165911E-3</v>
      </c>
      <c r="P31" s="27">
        <f t="shared" si="15"/>
        <v>1.1569387594711976E-2</v>
      </c>
    </row>
    <row r="32" spans="1:16">
      <c r="A32" s="28" t="s">
        <v>53</v>
      </c>
      <c r="B32" s="27">
        <f t="shared" ref="B32" si="16">+B11/B$19</f>
        <v>0.28809844766865517</v>
      </c>
      <c r="C32" s="27">
        <f t="shared" ref="C32:P32" si="17">+C11/C$19</f>
        <v>0.30714760054130164</v>
      </c>
      <c r="D32" s="27">
        <f t="shared" si="17"/>
        <v>0.28721108654745775</v>
      </c>
      <c r="E32" s="27">
        <f t="shared" si="17"/>
        <v>0.28226380460425021</v>
      </c>
      <c r="F32" s="27">
        <f t="shared" si="17"/>
        <v>0.35792660385343145</v>
      </c>
      <c r="G32" s="27">
        <f t="shared" si="17"/>
        <v>0.26772349371578474</v>
      </c>
      <c r="H32" s="27">
        <f t="shared" si="17"/>
        <v>0.14957519994439056</v>
      </c>
      <c r="I32" s="27">
        <f t="shared" si="17"/>
        <v>0.2887599943775167</v>
      </c>
      <c r="J32" s="27">
        <f t="shared" si="17"/>
        <v>0.30782717753089089</v>
      </c>
      <c r="K32" s="27">
        <f t="shared" si="17"/>
        <v>0.30156579660293403</v>
      </c>
      <c r="L32" s="27">
        <f t="shared" si="17"/>
        <v>0.1134784903208268</v>
      </c>
      <c r="M32" s="27">
        <f t="shared" si="17"/>
        <v>0.21641837415509399</v>
      </c>
      <c r="N32" s="27">
        <f t="shared" si="17"/>
        <v>0.23560020723008665</v>
      </c>
      <c r="O32" s="27">
        <f t="shared" si="17"/>
        <v>0.2448403512769152</v>
      </c>
      <c r="P32" s="27">
        <f t="shared" si="17"/>
        <v>0.22025924766384641</v>
      </c>
    </row>
    <row r="33" spans="1:16">
      <c r="A33" s="28" t="s">
        <v>54</v>
      </c>
      <c r="B33" s="27">
        <f t="shared" ref="B33" si="18">+B12/B$19</f>
        <v>1.5586970478227069E-2</v>
      </c>
      <c r="C33" s="27">
        <f t="shared" ref="C33:P33" si="19">+C12/C$19</f>
        <v>5.2796306734549971E-2</v>
      </c>
      <c r="D33" s="27">
        <f t="shared" si="19"/>
        <v>1.8174759749175998E-2</v>
      </c>
      <c r="E33" s="27">
        <f t="shared" si="19"/>
        <v>1.9658730142635202E-2</v>
      </c>
      <c r="F33" s="27">
        <f t="shared" si="19"/>
        <v>3.3156423725811614E-3</v>
      </c>
      <c r="G33" s="27">
        <f t="shared" si="19"/>
        <v>0</v>
      </c>
      <c r="H33" s="27">
        <f t="shared" si="19"/>
        <v>1.3002509456428153E-2</v>
      </c>
      <c r="I33" s="27">
        <f t="shared" si="19"/>
        <v>0</v>
      </c>
      <c r="J33" s="27">
        <f t="shared" si="19"/>
        <v>0</v>
      </c>
      <c r="K33" s="27">
        <f t="shared" si="19"/>
        <v>3.4367791086190903E-2</v>
      </c>
      <c r="L33" s="27">
        <f t="shared" si="19"/>
        <v>0</v>
      </c>
      <c r="M33" s="27">
        <f t="shared" si="19"/>
        <v>7.9323552249689391E-5</v>
      </c>
      <c r="N33" s="27">
        <f t="shared" si="19"/>
        <v>2.9053079911784286E-3</v>
      </c>
      <c r="O33" s="27">
        <f t="shared" si="19"/>
        <v>5.0076924389966951E-3</v>
      </c>
      <c r="P33" s="27">
        <f t="shared" si="19"/>
        <v>8.7650498796009627E-2</v>
      </c>
    </row>
    <row r="34" spans="1:16">
      <c r="A34" s="28" t="s">
        <v>55</v>
      </c>
      <c r="B34" s="27">
        <f t="shared" ref="B34" si="20">+B13/B$19</f>
        <v>0.10004267864179101</v>
      </c>
      <c r="C34" s="27">
        <f t="shared" ref="C34:P34" si="21">+C13/C$19</f>
        <v>0</v>
      </c>
      <c r="D34" s="27">
        <f t="shared" si="21"/>
        <v>8.715083951640136E-2</v>
      </c>
      <c r="E34" s="27">
        <f t="shared" si="21"/>
        <v>0.11059555007118711</v>
      </c>
      <c r="F34" s="27">
        <f t="shared" si="21"/>
        <v>0.10624877142794194</v>
      </c>
      <c r="G34" s="27">
        <f t="shared" si="21"/>
        <v>7.2684532434154972E-2</v>
      </c>
      <c r="H34" s="27">
        <f t="shared" si="21"/>
        <v>0.10976661444252175</v>
      </c>
      <c r="I34" s="27">
        <f t="shared" si="21"/>
        <v>8.0650198217978086E-2</v>
      </c>
      <c r="J34" s="27">
        <f t="shared" si="21"/>
        <v>9.238093445598751E-2</v>
      </c>
      <c r="K34" s="27">
        <f t="shared" si="21"/>
        <v>0.1010032960898441</v>
      </c>
      <c r="L34" s="27">
        <f t="shared" si="21"/>
        <v>9.3906303085306411E-2</v>
      </c>
      <c r="M34" s="27">
        <f t="shared" si="21"/>
        <v>0.14109368375932529</v>
      </c>
      <c r="N34" s="27">
        <f t="shared" si="21"/>
        <v>0.19846574087011312</v>
      </c>
      <c r="O34" s="27">
        <f t="shared" si="21"/>
        <v>9.3146419063889915E-2</v>
      </c>
      <c r="P34" s="27">
        <f t="shared" si="21"/>
        <v>4.3967228786514281E-3</v>
      </c>
    </row>
    <row r="35" spans="1:16">
      <c r="A35" s="117" t="s">
        <v>59</v>
      </c>
      <c r="B35" s="118">
        <f t="shared" ref="B35" si="22">+B14/B$19</f>
        <v>0.7482617721622612</v>
      </c>
      <c r="C35" s="118">
        <f t="shared" ref="C35:P35" si="23">+C14/C$19</f>
        <v>0.72120106149433028</v>
      </c>
      <c r="D35" s="118">
        <f t="shared" si="23"/>
        <v>0.72397706185763333</v>
      </c>
      <c r="E35" s="118">
        <f t="shared" si="23"/>
        <v>0.76185915127729553</v>
      </c>
      <c r="F35" s="118">
        <f t="shared" si="23"/>
        <v>0.80478007880601254</v>
      </c>
      <c r="G35" s="118">
        <f t="shared" si="23"/>
        <v>0.77244503317284119</v>
      </c>
      <c r="H35" s="118">
        <f t="shared" si="23"/>
        <v>0.60677409139844007</v>
      </c>
      <c r="I35" s="118">
        <f t="shared" si="23"/>
        <v>0.64133891108271601</v>
      </c>
      <c r="J35" s="118">
        <f t="shared" si="23"/>
        <v>0.8188996091534787</v>
      </c>
      <c r="K35" s="118">
        <f t="shared" si="23"/>
        <v>0.80545784042492052</v>
      </c>
      <c r="L35" s="118">
        <f t="shared" si="23"/>
        <v>0.8464463277444072</v>
      </c>
      <c r="M35" s="118">
        <f t="shared" si="23"/>
        <v>0.64391591292154227</v>
      </c>
      <c r="N35" s="118">
        <f t="shared" si="23"/>
        <v>0.72012123601345002</v>
      </c>
      <c r="O35" s="118">
        <f t="shared" si="23"/>
        <v>0.68968522970075563</v>
      </c>
      <c r="P35" s="118">
        <f t="shared" si="23"/>
        <v>0.71010205251691316</v>
      </c>
    </row>
    <row r="36" spans="1:16">
      <c r="A36" s="28" t="s">
        <v>56</v>
      </c>
      <c r="B36" s="27">
        <f t="shared" ref="B36" si="24">+B15/B$19</f>
        <v>0.11951245574295546</v>
      </c>
      <c r="C36" s="27">
        <f t="shared" ref="C36:P36" si="25">+C15/C$19</f>
        <v>0.16934802477390615</v>
      </c>
      <c r="D36" s="27">
        <f t="shared" si="25"/>
        <v>0.16232238958449013</v>
      </c>
      <c r="E36" s="27">
        <f t="shared" si="25"/>
        <v>9.3497024675401441E-2</v>
      </c>
      <c r="F36" s="27">
        <f t="shared" si="25"/>
        <v>8.9946639556772692E-2</v>
      </c>
      <c r="G36" s="27">
        <f t="shared" si="25"/>
        <v>0.13513083703285764</v>
      </c>
      <c r="H36" s="27">
        <f t="shared" si="25"/>
        <v>0.26753141028131294</v>
      </c>
      <c r="I36" s="27">
        <f t="shared" si="25"/>
        <v>0.18918042447204944</v>
      </c>
      <c r="J36" s="27">
        <f t="shared" si="25"/>
        <v>4.4254065244450684E-2</v>
      </c>
      <c r="K36" s="27">
        <f t="shared" si="25"/>
        <v>0.11349370130776366</v>
      </c>
      <c r="L36" s="27">
        <f t="shared" si="25"/>
        <v>7.8972693304877294E-3</v>
      </c>
      <c r="M36" s="27">
        <f t="shared" si="25"/>
        <v>0.17609924081484679</v>
      </c>
      <c r="N36" s="27">
        <f t="shared" si="25"/>
        <v>0.14450440016123209</v>
      </c>
      <c r="O36" s="27">
        <f t="shared" si="25"/>
        <v>0.1888362041134696</v>
      </c>
      <c r="P36" s="27">
        <f t="shared" si="25"/>
        <v>0.17264023685563323</v>
      </c>
    </row>
    <row r="37" spans="1:16">
      <c r="A37" s="28" t="s">
        <v>57</v>
      </c>
      <c r="B37" s="27">
        <f t="shared" ref="B37" si="26">+B16/B$19</f>
        <v>0.11337488126995757</v>
      </c>
      <c r="C37" s="27">
        <f t="shared" ref="C37:P37" si="27">+C16/C$19</f>
        <v>9.8101222492771617E-2</v>
      </c>
      <c r="D37" s="27">
        <f t="shared" si="27"/>
        <v>9.7848886722235337E-2</v>
      </c>
      <c r="E37" s="27">
        <f t="shared" si="27"/>
        <v>0.12873303950432272</v>
      </c>
      <c r="F37" s="27">
        <f t="shared" si="27"/>
        <v>8.1198562710180597E-2</v>
      </c>
      <c r="G37" s="27">
        <f t="shared" si="27"/>
        <v>4.6933284263606795E-2</v>
      </c>
      <c r="H37" s="27">
        <f t="shared" si="27"/>
        <v>0.11968351499581488</v>
      </c>
      <c r="I37" s="27">
        <f t="shared" si="27"/>
        <v>0.16948066444523452</v>
      </c>
      <c r="J37" s="27">
        <f t="shared" si="27"/>
        <v>0.10602304868504843</v>
      </c>
      <c r="K37" s="27">
        <f t="shared" si="27"/>
        <v>1.7057675415192389E-2</v>
      </c>
      <c r="L37" s="27">
        <f t="shared" si="27"/>
        <v>0.1193913315679406</v>
      </c>
      <c r="M37" s="27">
        <f t="shared" si="27"/>
        <v>0.16025083576176022</v>
      </c>
      <c r="N37" s="27">
        <f t="shared" si="27"/>
        <v>0.12155784723090618</v>
      </c>
      <c r="O37" s="27">
        <f t="shared" si="27"/>
        <v>2.5111564485497173E-2</v>
      </c>
      <c r="P37" s="27">
        <f t="shared" si="27"/>
        <v>5.954373338796061E-2</v>
      </c>
    </row>
    <row r="38" spans="1:16">
      <c r="A38" s="28" t="s">
        <v>58</v>
      </c>
      <c r="B38" s="27">
        <f t="shared" ref="B38" si="28">+B17/B$19</f>
        <v>1.8850890824825831E-2</v>
      </c>
      <c r="C38" s="27">
        <f t="shared" ref="C38:P38" si="29">+C17/C$19</f>
        <v>1.1349691238991974E-2</v>
      </c>
      <c r="D38" s="27">
        <f t="shared" si="29"/>
        <v>1.5851661835641229E-2</v>
      </c>
      <c r="E38" s="27">
        <f t="shared" si="29"/>
        <v>1.5910784542980286E-2</v>
      </c>
      <c r="F38" s="27">
        <f t="shared" si="29"/>
        <v>2.4074718927034194E-2</v>
      </c>
      <c r="G38" s="27">
        <f t="shared" si="29"/>
        <v>4.5490845530694372E-2</v>
      </c>
      <c r="H38" s="27">
        <f t="shared" si="29"/>
        <v>6.0109833244320577E-3</v>
      </c>
      <c r="I38" s="27">
        <f t="shared" si="29"/>
        <v>0</v>
      </c>
      <c r="J38" s="27">
        <f t="shared" si="29"/>
        <v>3.0823276917022187E-2</v>
      </c>
      <c r="K38" s="27">
        <f t="shared" si="29"/>
        <v>6.3990782852123368E-2</v>
      </c>
      <c r="L38" s="27">
        <f t="shared" si="29"/>
        <v>2.6265071357164528E-2</v>
      </c>
      <c r="M38" s="27">
        <f t="shared" si="29"/>
        <v>1.9734010501850734E-2</v>
      </c>
      <c r="N38" s="27">
        <f t="shared" si="29"/>
        <v>1.3816516594411668E-2</v>
      </c>
      <c r="O38" s="27">
        <f t="shared" si="29"/>
        <v>9.6367001700277635E-2</v>
      </c>
      <c r="P38" s="27">
        <f t="shared" si="29"/>
        <v>5.7713977239492946E-2</v>
      </c>
    </row>
    <row r="39" spans="1:16">
      <c r="A39" s="117" t="s">
        <v>60</v>
      </c>
      <c r="B39" s="118">
        <f t="shared" ref="B39" si="30">+B18/B$19</f>
        <v>0.25173822783773886</v>
      </c>
      <c r="C39" s="118">
        <f t="shared" ref="C39:P39" si="31">+C18/C$19</f>
        <v>0.27879893850566972</v>
      </c>
      <c r="D39" s="118">
        <f t="shared" si="31"/>
        <v>0.27602293814236672</v>
      </c>
      <c r="E39" s="118">
        <f t="shared" si="31"/>
        <v>0.23814084872270441</v>
      </c>
      <c r="F39" s="118">
        <f t="shared" si="31"/>
        <v>0.19521992119398748</v>
      </c>
      <c r="G39" s="118">
        <f t="shared" si="31"/>
        <v>0.22755496682715878</v>
      </c>
      <c r="H39" s="118">
        <f t="shared" si="31"/>
        <v>0.39322590860155993</v>
      </c>
      <c r="I39" s="118">
        <f t="shared" si="31"/>
        <v>0.35866108891728399</v>
      </c>
      <c r="J39" s="118">
        <f t="shared" si="31"/>
        <v>0.1811003908465213</v>
      </c>
      <c r="K39" s="118">
        <f t="shared" si="31"/>
        <v>0.19454215957507942</v>
      </c>
      <c r="L39" s="118">
        <f t="shared" si="31"/>
        <v>0.15355367225559285</v>
      </c>
      <c r="M39" s="118">
        <f t="shared" si="31"/>
        <v>0.35608408707845773</v>
      </c>
      <c r="N39" s="118">
        <f t="shared" si="31"/>
        <v>0.27987876398654993</v>
      </c>
      <c r="O39" s="118">
        <f t="shared" si="31"/>
        <v>0.31031477029924442</v>
      </c>
      <c r="P39" s="118">
        <f t="shared" si="31"/>
        <v>0.28989794748308678</v>
      </c>
    </row>
    <row r="40" spans="1:16">
      <c r="A40" s="119" t="s">
        <v>61</v>
      </c>
      <c r="B40" s="120">
        <f t="shared" ref="B40" si="32">+B19/B$19</f>
        <v>1</v>
      </c>
      <c r="C40" s="120">
        <f t="shared" ref="C40:P40" si="33">+C19/C$19</f>
        <v>1</v>
      </c>
      <c r="D40" s="120">
        <f t="shared" si="33"/>
        <v>1</v>
      </c>
      <c r="E40" s="120">
        <f t="shared" si="33"/>
        <v>1</v>
      </c>
      <c r="F40" s="120">
        <f t="shared" si="33"/>
        <v>1</v>
      </c>
      <c r="G40" s="120">
        <f t="shared" si="33"/>
        <v>1</v>
      </c>
      <c r="H40" s="120">
        <f t="shared" si="33"/>
        <v>1</v>
      </c>
      <c r="I40" s="120">
        <f t="shared" si="33"/>
        <v>1</v>
      </c>
      <c r="J40" s="120">
        <f t="shared" si="33"/>
        <v>1</v>
      </c>
      <c r="K40" s="120">
        <f t="shared" si="33"/>
        <v>1</v>
      </c>
      <c r="L40" s="120">
        <f t="shared" si="33"/>
        <v>1</v>
      </c>
      <c r="M40" s="120">
        <f t="shared" si="33"/>
        <v>1</v>
      </c>
      <c r="N40" s="120">
        <f t="shared" si="33"/>
        <v>1</v>
      </c>
      <c r="O40" s="120">
        <f t="shared" si="33"/>
        <v>1</v>
      </c>
      <c r="P40" s="120">
        <f t="shared" si="33"/>
        <v>1</v>
      </c>
    </row>
    <row r="42" spans="1:16">
      <c r="A42" s="58" t="s">
        <v>161</v>
      </c>
    </row>
    <row r="43" spans="1:16">
      <c r="A43" s="58" t="s">
        <v>162</v>
      </c>
    </row>
    <row r="44" spans="1:16">
      <c r="A44" s="57" t="s">
        <v>476</v>
      </c>
    </row>
    <row r="45" spans="1:16">
      <c r="B45" s="31"/>
    </row>
    <row r="46" spans="1:16">
      <c r="A46" s="57"/>
      <c r="B46" s="31"/>
    </row>
    <row r="47" spans="1:16">
      <c r="A47" s="57"/>
      <c r="B47" s="31"/>
    </row>
    <row r="48" spans="1:16">
      <c r="A48" s="57"/>
      <c r="B48" s="31"/>
    </row>
    <row r="49" spans="1:2">
      <c r="A49" s="57"/>
      <c r="B49" s="31"/>
    </row>
    <row r="50" spans="1:2">
      <c r="A50" s="57"/>
      <c r="B50" s="31"/>
    </row>
    <row r="51" spans="1:2">
      <c r="A51" s="57"/>
      <c r="B51" s="31"/>
    </row>
    <row r="52" spans="1:2">
      <c r="A52" s="57"/>
      <c r="B52" s="31"/>
    </row>
    <row r="53" spans="1:2">
      <c r="A53" s="57"/>
      <c r="B53" s="31"/>
    </row>
    <row r="54" spans="1:2">
      <c r="A54" s="57"/>
      <c r="B54" s="31"/>
    </row>
    <row r="55" spans="1:2">
      <c r="A55" s="57"/>
      <c r="B55" s="31"/>
    </row>
    <row r="56" spans="1:2">
      <c r="A56" s="57"/>
      <c r="B56" s="31"/>
    </row>
    <row r="57" spans="1:2">
      <c r="A57" s="57"/>
      <c r="B57" s="31"/>
    </row>
    <row r="58" spans="1:2">
      <c r="A58" s="57"/>
      <c r="B58" s="31"/>
    </row>
    <row r="59" spans="1:2">
      <c r="A59" s="57"/>
      <c r="B59" s="31"/>
    </row>
    <row r="60" spans="1:2">
      <c r="A60" s="57"/>
      <c r="B60" s="31"/>
    </row>
    <row r="61" spans="1:2">
      <c r="A61" s="57"/>
      <c r="B61" s="31"/>
    </row>
    <row r="62" spans="1:2">
      <c r="A62" s="57"/>
      <c r="B62" s="31"/>
    </row>
    <row r="63" spans="1:2">
      <c r="A63" s="57"/>
      <c r="B63" s="31"/>
    </row>
    <row r="64" spans="1:2">
      <c r="A64" s="57"/>
      <c r="B64" s="31"/>
    </row>
    <row r="65" spans="1:9">
      <c r="A65" s="57"/>
      <c r="B65" s="31"/>
    </row>
    <row r="66" spans="1:9">
      <c r="A66" s="31"/>
      <c r="B66" s="31"/>
    </row>
    <row r="68" spans="1:9" ht="15.75" thickBot="1"/>
    <row r="69" spans="1:9">
      <c r="C69" s="304" t="s">
        <v>201</v>
      </c>
      <c r="D69" s="304" t="s">
        <v>202</v>
      </c>
      <c r="F69" s="306"/>
      <c r="G69" s="306">
        <v>2012</v>
      </c>
      <c r="H69" s="306">
        <v>2013</v>
      </c>
      <c r="I69" s="306" t="s">
        <v>203</v>
      </c>
    </row>
    <row r="70" spans="1:9" ht="15.75" thickBot="1">
      <c r="C70" s="305" t="s">
        <v>200</v>
      </c>
      <c r="D70" s="305"/>
      <c r="F70" s="307"/>
      <c r="G70" s="307"/>
      <c r="H70" s="307"/>
      <c r="I70" s="321"/>
    </row>
    <row r="71" spans="1:9" ht="15.75" thickBot="1">
      <c r="A71" s="17" t="s">
        <v>47</v>
      </c>
      <c r="C71" s="70">
        <v>12939763.801610997</v>
      </c>
      <c r="D71" s="70">
        <v>9122006.416666666</v>
      </c>
      <c r="F71" s="82" t="s">
        <v>204</v>
      </c>
      <c r="G71" s="83">
        <v>37491</v>
      </c>
      <c r="H71" s="89">
        <v>38988</v>
      </c>
      <c r="I71" s="92">
        <f>+H71/G71-1</f>
        <v>3.9929583099943988E-2</v>
      </c>
    </row>
    <row r="72" spans="1:9" ht="15.75" thickBot="1">
      <c r="A72" s="28" t="s">
        <v>48</v>
      </c>
      <c r="C72" s="70">
        <v>79314.272388321202</v>
      </c>
      <c r="D72" s="70">
        <v>1072378.5</v>
      </c>
      <c r="F72" s="84" t="s">
        <v>208</v>
      </c>
      <c r="G72" s="85">
        <v>9062</v>
      </c>
      <c r="H72" s="90">
        <v>10071</v>
      </c>
      <c r="I72" s="92">
        <f t="shared" ref="I72:I75" si="34">+H72/G72-1</f>
        <v>0.1113440741558156</v>
      </c>
    </row>
    <row r="73" spans="1:9" ht="15.75" thickBot="1">
      <c r="A73" s="28" t="s">
        <v>49</v>
      </c>
      <c r="C73" s="70">
        <v>1125542.0430619216</v>
      </c>
      <c r="D73" s="70">
        <v>786017.33333333326</v>
      </c>
      <c r="F73" s="84" t="s">
        <v>206</v>
      </c>
      <c r="G73" s="85">
        <v>16839</v>
      </c>
      <c r="H73" s="90">
        <v>16592</v>
      </c>
      <c r="I73" s="92">
        <f t="shared" si="34"/>
        <v>-1.4668329473246589E-2</v>
      </c>
    </row>
    <row r="74" spans="1:9" ht="15.75" thickBot="1">
      <c r="A74" s="28" t="s">
        <v>50</v>
      </c>
      <c r="C74" s="70">
        <v>9062613.966231212</v>
      </c>
      <c r="D74" s="70">
        <v>10071044.333333332</v>
      </c>
      <c r="F74" s="86" t="s">
        <v>209</v>
      </c>
      <c r="G74" s="85">
        <v>13115</v>
      </c>
      <c r="H74" s="90">
        <v>17048</v>
      </c>
      <c r="I74" s="92">
        <f t="shared" si="34"/>
        <v>0.29988562714449096</v>
      </c>
    </row>
    <row r="75" spans="1:9" ht="15.75" thickBot="1">
      <c r="A75" s="28" t="s">
        <v>51</v>
      </c>
      <c r="C75" s="70">
        <v>16839097.299872912</v>
      </c>
      <c r="D75" s="70">
        <v>16592049.75</v>
      </c>
      <c r="F75" s="87" t="s">
        <v>205</v>
      </c>
      <c r="G75" s="88">
        <v>17059</v>
      </c>
      <c r="H75" s="91">
        <v>14696</v>
      </c>
      <c r="I75" s="92">
        <f t="shared" si="34"/>
        <v>-0.13851925669734455</v>
      </c>
    </row>
    <row r="76" spans="1:9" ht="15.75" thickBot="1">
      <c r="A76" s="28" t="s">
        <v>52</v>
      </c>
      <c r="C76" s="70">
        <v>4260807.7170757232</v>
      </c>
      <c r="D76" s="70">
        <v>6862081.416666666</v>
      </c>
      <c r="H76" s="80"/>
      <c r="I76" s="80"/>
    </row>
    <row r="77" spans="1:9" s="35" customFormat="1" ht="15.75" thickBot="1">
      <c r="A77" s="75" t="s">
        <v>53</v>
      </c>
      <c r="C77" s="78">
        <v>37491073.792850502</v>
      </c>
      <c r="D77" s="78">
        <v>38988751.25</v>
      </c>
      <c r="F77" s="77"/>
      <c r="H77" s="81"/>
      <c r="I77" s="81"/>
    </row>
    <row r="78" spans="1:9" ht="15.75" thickBot="1">
      <c r="A78" s="28" t="s">
        <v>54</v>
      </c>
      <c r="C78" s="70">
        <v>1805283.060622626</v>
      </c>
      <c r="D78" s="70">
        <v>2253377</v>
      </c>
      <c r="H78" s="16"/>
      <c r="I78" s="16"/>
    </row>
    <row r="79" spans="1:9" ht="15.75" thickBot="1">
      <c r="A79" s="38" t="s">
        <v>55</v>
      </c>
      <c r="C79" s="70">
        <v>13115543.431275669</v>
      </c>
      <c r="D79" s="70">
        <v>17048501.583333332</v>
      </c>
      <c r="F79" s="5"/>
      <c r="H79" s="16"/>
      <c r="I79" s="16"/>
    </row>
    <row r="80" spans="1:9" ht="15.75" thickBot="1">
      <c r="A80" s="55" t="s">
        <v>59</v>
      </c>
      <c r="C80" s="71">
        <v>96719039.384989887</v>
      </c>
      <c r="D80" s="71">
        <v>102796207.58333334</v>
      </c>
      <c r="H80" s="79"/>
      <c r="I80" s="79"/>
    </row>
    <row r="81" spans="1:9" ht="15.75" thickBot="1">
      <c r="A81" s="18" t="s">
        <v>56</v>
      </c>
      <c r="C81" s="70">
        <v>17059611.32192133</v>
      </c>
      <c r="D81" s="70">
        <v>14696803.583333332</v>
      </c>
      <c r="H81" s="16"/>
      <c r="I81" s="16"/>
    </row>
    <row r="82" spans="1:9" ht="15.75" thickBot="1">
      <c r="A82" s="28" t="s">
        <v>57</v>
      </c>
      <c r="C82" s="70">
        <v>9109839.0710768159</v>
      </c>
      <c r="D82" s="70">
        <v>12235190.333333332</v>
      </c>
      <c r="H82" s="16"/>
      <c r="I82" s="16"/>
    </row>
    <row r="83" spans="1:9" ht="15.75" thickBot="1">
      <c r="A83" s="38" t="s">
        <v>58</v>
      </c>
      <c r="C83" s="70">
        <v>1848683.7343607643</v>
      </c>
      <c r="D83" s="70">
        <v>3826339.75</v>
      </c>
      <c r="F83" s="5"/>
      <c r="H83" s="16"/>
      <c r="I83" s="16"/>
    </row>
    <row r="84" spans="1:9" ht="15.75" thickBot="1">
      <c r="A84" s="55" t="s">
        <v>60</v>
      </c>
      <c r="C84" s="72">
        <v>28018134.12735891</v>
      </c>
      <c r="D84" s="72">
        <v>30758333.666666664</v>
      </c>
      <c r="H84" s="80"/>
      <c r="I84" s="80"/>
    </row>
    <row r="85" spans="1:9" ht="15.75" thickBot="1">
      <c r="A85" s="66" t="s">
        <v>61</v>
      </c>
      <c r="C85" s="73">
        <v>124737173.5123488</v>
      </c>
      <c r="D85" s="73">
        <v>133554541.25</v>
      </c>
      <c r="H85" s="16"/>
      <c r="I85" s="16"/>
    </row>
    <row r="86" spans="1:9" ht="15.75" thickBot="1">
      <c r="A86" s="18" t="s">
        <v>175</v>
      </c>
      <c r="C86" s="70">
        <v>142686</v>
      </c>
      <c r="D86" s="70">
        <v>200573</v>
      </c>
      <c r="H86" s="16"/>
      <c r="I86" s="16"/>
    </row>
    <row r="87" spans="1:9" ht="15.75" thickBot="1">
      <c r="A87" s="28" t="s">
        <v>176</v>
      </c>
      <c r="C87" s="70">
        <v>179682</v>
      </c>
      <c r="D87" s="70">
        <v>140796.5</v>
      </c>
      <c r="H87" s="16"/>
      <c r="I87" s="16"/>
    </row>
    <row r="88" spans="1:9" ht="15.75" thickBot="1">
      <c r="A88" s="65" t="s">
        <v>177</v>
      </c>
      <c r="C88" s="70">
        <v>120</v>
      </c>
      <c r="D88" s="74">
        <v>121</v>
      </c>
      <c r="H88" s="80"/>
      <c r="I88" s="80"/>
    </row>
    <row r="89" spans="1:9" ht="15.75" thickBot="1">
      <c r="C89" s="68">
        <v>2012</v>
      </c>
      <c r="D89" s="68">
        <v>2013</v>
      </c>
    </row>
    <row r="90" spans="1:9">
      <c r="A90" s="17" t="s">
        <v>47</v>
      </c>
      <c r="C90" s="37">
        <v>0.10373622743928841</v>
      </c>
      <c r="D90" s="37">
        <v>6.8301731497031115E-2</v>
      </c>
    </row>
    <row r="91" spans="1:9" ht="15.75" thickBot="1">
      <c r="A91" s="28" t="s">
        <v>48</v>
      </c>
      <c r="C91" s="27">
        <v>6.3585112725413171E-4</v>
      </c>
      <c r="D91" s="27">
        <v>8.0295173040400084E-3</v>
      </c>
    </row>
    <row r="92" spans="1:9">
      <c r="A92" s="28" t="s">
        <v>49</v>
      </c>
      <c r="C92" s="27">
        <v>9.0233088610950016E-3</v>
      </c>
      <c r="D92" s="27">
        <v>5.8853658286466782E-3</v>
      </c>
      <c r="F92" s="317"/>
      <c r="G92" s="317">
        <v>2013</v>
      </c>
    </row>
    <row r="93" spans="1:9" ht="15.75" thickBot="1">
      <c r="A93" s="28" t="s">
        <v>50</v>
      </c>
      <c r="C93" s="27">
        <v>7.2653674209910063E-2</v>
      </c>
      <c r="D93" s="27">
        <v>7.5407726604229799E-2</v>
      </c>
      <c r="F93" s="318"/>
      <c r="G93" s="318"/>
    </row>
    <row r="94" spans="1:9" s="35" customFormat="1">
      <c r="A94" s="75" t="s">
        <v>51</v>
      </c>
      <c r="C94" s="76">
        <v>0.13499662390703335</v>
      </c>
      <c r="D94" s="76">
        <v>0.12423426110941023</v>
      </c>
      <c r="F94" s="75" t="s">
        <v>204</v>
      </c>
      <c r="G94" s="76">
        <v>0.29193130300988546</v>
      </c>
    </row>
    <row r="95" spans="1:9">
      <c r="A95" s="28" t="s">
        <v>52</v>
      </c>
      <c r="C95" s="27">
        <v>3.4158283349701758E-2</v>
      </c>
      <c r="D95" s="27">
        <v>5.1380367544534289E-2</v>
      </c>
      <c r="F95" s="38" t="s">
        <v>207</v>
      </c>
      <c r="G95" s="27">
        <v>0.12765197966140543</v>
      </c>
    </row>
    <row r="96" spans="1:9" s="35" customFormat="1">
      <c r="A96" s="75" t="s">
        <v>53</v>
      </c>
      <c r="C96" s="76">
        <v>0.30056055253760372</v>
      </c>
      <c r="D96" s="76">
        <v>0.29193130300988546</v>
      </c>
      <c r="F96" s="28" t="s">
        <v>206</v>
      </c>
      <c r="G96" s="76">
        <v>0.12423426110941023</v>
      </c>
    </row>
    <row r="97" spans="1:8">
      <c r="A97" s="28" t="s">
        <v>54</v>
      </c>
      <c r="C97" s="27">
        <v>1.4472694945616236E-2</v>
      </c>
      <c r="D97" s="27">
        <v>1.6872335293952424E-2</v>
      </c>
      <c r="F97" s="18" t="s">
        <v>205</v>
      </c>
      <c r="G97" s="27">
        <v>0.11004345824394296</v>
      </c>
    </row>
    <row r="98" spans="1:8" ht="15.75" thickBot="1">
      <c r="A98" s="38" t="s">
        <v>55</v>
      </c>
      <c r="C98" s="27">
        <v>0.10514542747737705</v>
      </c>
      <c r="D98" s="27">
        <v>0.12765197966140543</v>
      </c>
      <c r="F98" s="28" t="s">
        <v>208</v>
      </c>
      <c r="G98" s="27">
        <v>7.5407726604229799E-2</v>
      </c>
    </row>
    <row r="99" spans="1:8" ht="15.75" thickBot="1">
      <c r="A99" s="55" t="s">
        <v>59</v>
      </c>
      <c r="C99" s="60">
        <v>0.77538264385487976</v>
      </c>
      <c r="D99" s="60">
        <v>0.7696945878531356</v>
      </c>
    </row>
    <row r="100" spans="1:8">
      <c r="A100" s="18" t="s">
        <v>56</v>
      </c>
      <c r="C100" s="27">
        <v>0.13676445314220986</v>
      </c>
      <c r="D100" s="27">
        <v>0.11004345824394296</v>
      </c>
      <c r="H100" s="319"/>
    </row>
    <row r="101" spans="1:8">
      <c r="A101" s="28" t="s">
        <v>57</v>
      </c>
      <c r="C101" s="27">
        <v>7.3032271090982787E-2</v>
      </c>
      <c r="D101" s="27">
        <v>9.1611937855638675E-2</v>
      </c>
      <c r="H101" s="320"/>
    </row>
    <row r="102" spans="1:8" ht="15.75" thickBot="1">
      <c r="A102" s="38" t="s">
        <v>58</v>
      </c>
      <c r="C102" s="27">
        <v>1.4820631911927579E-2</v>
      </c>
      <c r="D102" s="27">
        <v>2.8650016047282855E-2</v>
      </c>
      <c r="H102" s="93"/>
    </row>
    <row r="103" spans="1:8" ht="15.75" thickBot="1">
      <c r="A103" s="55" t="s">
        <v>60</v>
      </c>
      <c r="C103" s="60">
        <v>0.22461735614512024</v>
      </c>
      <c r="D103" s="60">
        <v>0.23030541214686448</v>
      </c>
      <c r="H103" s="94"/>
    </row>
    <row r="104" spans="1:8" ht="15.75" thickBot="1">
      <c r="A104" s="66" t="s">
        <v>61</v>
      </c>
      <c r="C104" s="29">
        <v>1</v>
      </c>
      <c r="D104" s="29">
        <v>1</v>
      </c>
      <c r="H104" s="93"/>
    </row>
    <row r="105" spans="1:8">
      <c r="H105" s="94"/>
    </row>
    <row r="106" spans="1:8">
      <c r="H106" s="94"/>
    </row>
  </sheetData>
  <sheetProtection selectLockedCells="1" selectUnlockedCells="1"/>
  <mergeCells count="11">
    <mergeCell ref="F92:F93"/>
    <mergeCell ref="G92:G93"/>
    <mergeCell ref="H100:H101"/>
    <mergeCell ref="I69:I70"/>
    <mergeCell ref="D69:D70"/>
    <mergeCell ref="C69:C70"/>
    <mergeCell ref="F69:F70"/>
    <mergeCell ref="G69:G70"/>
    <mergeCell ref="H69:H70"/>
    <mergeCell ref="A1:P2"/>
    <mergeCell ref="A25:P25"/>
  </mergeCells>
  <hyperlinks>
    <hyperlink ref="A1:L1" location="CONTENIDO!A1" display="EMPRESAS DE TRANSPORTE AÉREO PASAJEROS REGULAR NACIONAL   -  COSTOS DE OPERACIÓN POR TIPO DE AERONAVE   "/>
    <hyperlink ref="A1:M2" location="CONTENIDO!A1" display="EMPRESAS DE TRANSPORTE AÉREO PASAJEROS REGULAR NACIONAL   -  COSTOS DE OPERACIÓN POR TIPO DE AERONAVE   "/>
  </hyperlinks>
  <pageMargins left="0.7" right="0.7" top="0.75" bottom="0.75" header="0.3" footer="0.3"/>
  <pageSetup orientation="portrait" verticalDpi="59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Q11" sqref="Q11"/>
    </sheetView>
  </sheetViews>
  <sheetFormatPr baseColWidth="10" defaultColWidth="10.8984375" defaultRowHeight="15"/>
  <cols>
    <col min="1" max="1" width="24.19921875" style="5" customWidth="1"/>
    <col min="2" max="2" width="9.8984375" style="5" customWidth="1"/>
    <col min="3" max="3" width="9.69921875" style="34" customWidth="1"/>
    <col min="4" max="4" width="9.8984375" style="5" customWidth="1"/>
    <col min="5" max="5" width="10" style="5" customWidth="1"/>
    <col min="6" max="6" width="9.5" style="5" customWidth="1"/>
    <col min="7" max="8" width="9.69921875" style="5" customWidth="1"/>
    <col min="9" max="9" width="9.796875" style="5" customWidth="1"/>
    <col min="10" max="10" width="9.8984375" style="5" customWidth="1"/>
    <col min="11" max="11" width="9.69921875" style="5" customWidth="1"/>
    <col min="12" max="12" width="9.59765625" style="5" customWidth="1"/>
    <col min="13" max="13" width="9.796875" style="5" customWidth="1"/>
    <col min="14" max="14" width="9.59765625" style="5" customWidth="1"/>
    <col min="15" max="15" width="9.8984375" style="5" customWidth="1"/>
    <col min="16" max="16384" width="10.8984375" style="5"/>
  </cols>
  <sheetData>
    <row r="1" spans="1:15">
      <c r="A1" s="324" t="s">
        <v>103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ht="15.75" thickBot="1">
      <c r="A2" s="326" t="s">
        <v>343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</row>
    <row r="3" spans="1:15" ht="26.25" thickBot="1">
      <c r="A3" s="166" t="s">
        <v>151</v>
      </c>
      <c r="B3" s="166" t="s">
        <v>477</v>
      </c>
      <c r="C3" s="166" t="s">
        <v>478</v>
      </c>
      <c r="D3" s="166" t="s">
        <v>479</v>
      </c>
      <c r="E3" s="166" t="s">
        <v>480</v>
      </c>
      <c r="F3" s="166" t="s">
        <v>481</v>
      </c>
      <c r="G3" s="166" t="s">
        <v>482</v>
      </c>
      <c r="H3" s="166" t="s">
        <v>483</v>
      </c>
      <c r="I3" s="166" t="s">
        <v>154</v>
      </c>
      <c r="J3" s="166" t="s">
        <v>484</v>
      </c>
      <c r="K3" s="166" t="s">
        <v>243</v>
      </c>
      <c r="L3" s="166" t="s">
        <v>485</v>
      </c>
      <c r="M3" s="166" t="s">
        <v>158</v>
      </c>
      <c r="N3" s="166" t="s">
        <v>158</v>
      </c>
      <c r="O3" s="166" t="s">
        <v>468</v>
      </c>
    </row>
    <row r="4" spans="1:15" s="34" customFormat="1" ht="15.75" thickBot="1">
      <c r="A4" s="153" t="s">
        <v>148</v>
      </c>
      <c r="B4" s="153" t="s">
        <v>8</v>
      </c>
      <c r="C4" s="153" t="s">
        <v>1</v>
      </c>
      <c r="D4" s="153" t="s">
        <v>138</v>
      </c>
      <c r="E4" s="153" t="s">
        <v>9</v>
      </c>
      <c r="F4" s="153" t="s">
        <v>87</v>
      </c>
      <c r="G4" s="153" t="s">
        <v>89</v>
      </c>
      <c r="H4" s="153" t="s">
        <v>4</v>
      </c>
      <c r="I4" s="153" t="s">
        <v>90</v>
      </c>
      <c r="J4" s="153" t="s">
        <v>91</v>
      </c>
      <c r="K4" s="153" t="s">
        <v>10</v>
      </c>
      <c r="L4" s="153" t="s">
        <v>13</v>
      </c>
      <c r="M4" s="153" t="s">
        <v>11</v>
      </c>
      <c r="N4" s="153" t="s">
        <v>281</v>
      </c>
      <c r="O4" s="153" t="s">
        <v>467</v>
      </c>
    </row>
    <row r="5" spans="1:15">
      <c r="A5" s="7" t="s">
        <v>47</v>
      </c>
      <c r="B5" s="215">
        <v>1169582</v>
      </c>
      <c r="C5" s="215">
        <v>1642440.8333333333</v>
      </c>
      <c r="D5" s="215">
        <v>1434796</v>
      </c>
      <c r="E5" s="215">
        <v>1127543</v>
      </c>
      <c r="F5" s="215">
        <v>3584219</v>
      </c>
      <c r="G5" s="215">
        <v>6267963</v>
      </c>
      <c r="H5" s="215">
        <v>1478437.75</v>
      </c>
      <c r="I5" s="215">
        <v>2228193</v>
      </c>
      <c r="J5" s="215">
        <v>2137233.5</v>
      </c>
      <c r="K5" s="215">
        <v>2718592</v>
      </c>
      <c r="L5" s="215">
        <v>904279</v>
      </c>
      <c r="M5" s="215">
        <v>732218</v>
      </c>
      <c r="N5" s="215">
        <v>1342443</v>
      </c>
      <c r="O5" s="225">
        <v>90972</v>
      </c>
    </row>
    <row r="6" spans="1:15">
      <c r="A6" s="9" t="s">
        <v>48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25"/>
    </row>
    <row r="7" spans="1:15">
      <c r="A7" s="9" t="s">
        <v>68</v>
      </c>
      <c r="B7" s="215">
        <v>106312.16666666667</v>
      </c>
      <c r="C7" s="215">
        <v>231146.5</v>
      </c>
      <c r="D7" s="215">
        <v>122369.5</v>
      </c>
      <c r="E7" s="215">
        <v>296300.5</v>
      </c>
      <c r="F7" s="215">
        <v>212402</v>
      </c>
      <c r="G7" s="215">
        <v>35181</v>
      </c>
      <c r="H7" s="215">
        <v>52109.75</v>
      </c>
      <c r="I7" s="215">
        <v>11800</v>
      </c>
      <c r="J7" s="215">
        <v>79574</v>
      </c>
      <c r="K7" s="215">
        <v>10805</v>
      </c>
      <c r="L7" s="215">
        <v>291112</v>
      </c>
      <c r="M7" s="215">
        <v>223654</v>
      </c>
      <c r="N7" s="215">
        <v>477943</v>
      </c>
      <c r="O7" s="225">
        <v>126161</v>
      </c>
    </row>
    <row r="8" spans="1:15">
      <c r="A8" s="9" t="s">
        <v>64</v>
      </c>
      <c r="B8" s="215">
        <v>1670495.8333333333</v>
      </c>
      <c r="C8" s="215">
        <v>1953770.5</v>
      </c>
      <c r="D8" s="215">
        <v>1491566.5</v>
      </c>
      <c r="E8" s="215">
        <v>3192848</v>
      </c>
      <c r="F8" s="215">
        <v>4378503.5</v>
      </c>
      <c r="G8" s="215">
        <v>3446071</v>
      </c>
      <c r="H8" s="215">
        <v>2130884.25</v>
      </c>
      <c r="I8" s="215">
        <v>1300642</v>
      </c>
      <c r="J8" s="215">
        <v>1544300</v>
      </c>
      <c r="K8" s="215">
        <v>1605498</v>
      </c>
      <c r="L8" s="215">
        <v>2130139.4</v>
      </c>
      <c r="M8" s="215">
        <v>2967453</v>
      </c>
      <c r="N8" s="215">
        <v>4567732</v>
      </c>
      <c r="O8" s="225">
        <v>317813</v>
      </c>
    </row>
    <row r="9" spans="1:15">
      <c r="A9" s="9" t="s">
        <v>51</v>
      </c>
      <c r="B9" s="215">
        <v>1811390.8333333333</v>
      </c>
      <c r="C9" s="215">
        <v>1619798</v>
      </c>
      <c r="D9" s="215">
        <v>1959502.5</v>
      </c>
      <c r="E9" s="215">
        <v>1939307</v>
      </c>
      <c r="F9" s="215">
        <v>2556245.5</v>
      </c>
      <c r="G9" s="215">
        <v>3923392.5</v>
      </c>
      <c r="H9" s="215">
        <v>667432.75</v>
      </c>
      <c r="I9" s="215">
        <v>860511</v>
      </c>
      <c r="J9" s="215">
        <v>544033</v>
      </c>
      <c r="K9" s="215">
        <v>1115825</v>
      </c>
      <c r="L9" s="215">
        <v>1579010.2</v>
      </c>
      <c r="M9" s="215">
        <v>197564</v>
      </c>
      <c r="N9" s="215">
        <v>265753</v>
      </c>
      <c r="O9" s="225">
        <v>470890</v>
      </c>
    </row>
    <row r="10" spans="1:15">
      <c r="A10" s="9" t="s">
        <v>52</v>
      </c>
      <c r="B10" s="215">
        <v>511269.5</v>
      </c>
      <c r="C10" s="215">
        <v>585731.83333333337</v>
      </c>
      <c r="D10" s="215">
        <v>699296</v>
      </c>
      <c r="E10" s="215">
        <v>1558211.5</v>
      </c>
      <c r="F10" s="215">
        <v>2712605.5</v>
      </c>
      <c r="G10" s="215">
        <v>1967513.5</v>
      </c>
      <c r="H10" s="215">
        <v>427611.75</v>
      </c>
      <c r="I10" s="215">
        <v>400426</v>
      </c>
      <c r="J10" s="215">
        <v>589436</v>
      </c>
      <c r="K10" s="215">
        <v>670210</v>
      </c>
      <c r="L10" s="215">
        <v>341656.8</v>
      </c>
      <c r="M10" s="215">
        <v>135765</v>
      </c>
      <c r="N10" s="215">
        <v>98675</v>
      </c>
      <c r="O10" s="225">
        <v>229857</v>
      </c>
    </row>
    <row r="11" spans="1:15">
      <c r="A11" s="9" t="s">
        <v>53</v>
      </c>
      <c r="B11" s="215">
        <v>4308350.833333333</v>
      </c>
      <c r="C11" s="215">
        <v>5963235</v>
      </c>
      <c r="D11" s="215">
        <v>5747073</v>
      </c>
      <c r="E11" s="215">
        <v>12546733.5</v>
      </c>
      <c r="F11" s="215">
        <v>22067295.5</v>
      </c>
      <c r="G11" s="215">
        <v>16479281.5</v>
      </c>
      <c r="H11" s="215">
        <v>2959772</v>
      </c>
      <c r="I11" s="215">
        <v>4107878</v>
      </c>
      <c r="J11" s="215">
        <v>3529986</v>
      </c>
      <c r="K11" s="215">
        <v>6499112</v>
      </c>
      <c r="L11" s="215">
        <v>3147456.2</v>
      </c>
      <c r="M11" s="215">
        <v>4987295</v>
      </c>
      <c r="N11" s="215">
        <v>7564773</v>
      </c>
      <c r="O11" s="225">
        <v>847163</v>
      </c>
    </row>
    <row r="12" spans="1:15">
      <c r="A12" s="9" t="s">
        <v>54</v>
      </c>
      <c r="B12" s="215">
        <v>0</v>
      </c>
      <c r="C12" s="215">
        <v>339228.83333333331</v>
      </c>
      <c r="D12" s="215">
        <v>0</v>
      </c>
      <c r="E12" s="215">
        <v>35113</v>
      </c>
      <c r="F12" s="215">
        <v>1135064.5</v>
      </c>
      <c r="G12" s="215">
        <v>1579886</v>
      </c>
      <c r="H12" s="215">
        <v>317365.25</v>
      </c>
      <c r="I12" s="215">
        <v>367235</v>
      </c>
      <c r="J12" s="215">
        <v>2808.5</v>
      </c>
      <c r="K12" s="215">
        <v>0</v>
      </c>
      <c r="L12" s="215">
        <v>471128.2</v>
      </c>
      <c r="M12" s="215">
        <v>657445</v>
      </c>
      <c r="N12" s="215">
        <v>765345</v>
      </c>
      <c r="O12" s="225">
        <v>0</v>
      </c>
    </row>
    <row r="13" spans="1:15" ht="15.75" thickBot="1">
      <c r="A13" s="20" t="s">
        <v>70</v>
      </c>
      <c r="B13" s="215">
        <v>1184951.6666666667</v>
      </c>
      <c r="C13" s="215">
        <v>1642925.5</v>
      </c>
      <c r="D13" s="215">
        <v>2484539</v>
      </c>
      <c r="E13" s="215">
        <v>1822463.5</v>
      </c>
      <c r="F13" s="215">
        <v>2158081</v>
      </c>
      <c r="G13" s="215">
        <v>1310381</v>
      </c>
      <c r="H13" s="215">
        <v>695267</v>
      </c>
      <c r="I13" s="215">
        <v>1220703</v>
      </c>
      <c r="J13" s="215">
        <v>0</v>
      </c>
      <c r="K13" s="215">
        <v>2452601</v>
      </c>
      <c r="L13" s="215">
        <v>811335.8</v>
      </c>
      <c r="M13" s="215">
        <v>685375</v>
      </c>
      <c r="N13" s="215">
        <v>564843</v>
      </c>
      <c r="O13" s="225">
        <v>0</v>
      </c>
    </row>
    <row r="14" spans="1:15" s="35" customFormat="1" ht="15.75" thickBot="1">
      <c r="A14" s="132" t="s">
        <v>59</v>
      </c>
      <c r="B14" s="223">
        <f>SUM(B5:B13)</f>
        <v>10762352.833333332</v>
      </c>
      <c r="C14" s="223">
        <f t="shared" ref="C14:O14" si="0">SUM(C5:C13)</f>
        <v>13978277</v>
      </c>
      <c r="D14" s="223">
        <f t="shared" si="0"/>
        <v>13939142.5</v>
      </c>
      <c r="E14" s="223">
        <f t="shared" si="0"/>
        <v>22518520</v>
      </c>
      <c r="F14" s="223">
        <f t="shared" si="0"/>
        <v>38804416.5</v>
      </c>
      <c r="G14" s="223">
        <f t="shared" si="0"/>
        <v>35009669.5</v>
      </c>
      <c r="H14" s="223">
        <f t="shared" si="0"/>
        <v>8728880.5</v>
      </c>
      <c r="I14" s="223">
        <f t="shared" si="0"/>
        <v>10497388</v>
      </c>
      <c r="J14" s="223">
        <f t="shared" si="0"/>
        <v>8427371</v>
      </c>
      <c r="K14" s="223">
        <f t="shared" si="0"/>
        <v>15072643</v>
      </c>
      <c r="L14" s="223">
        <f t="shared" si="0"/>
        <v>9676117.5999999996</v>
      </c>
      <c r="M14" s="223">
        <f t="shared" si="0"/>
        <v>10586769</v>
      </c>
      <c r="N14" s="223">
        <f t="shared" si="0"/>
        <v>15647507</v>
      </c>
      <c r="O14" s="226">
        <f t="shared" si="0"/>
        <v>2082856</v>
      </c>
    </row>
    <row r="15" spans="1:15">
      <c r="A15" s="21" t="s">
        <v>56</v>
      </c>
      <c r="B15" s="215">
        <v>1944575.6666666667</v>
      </c>
      <c r="C15" s="215">
        <v>2481759.1666666665</v>
      </c>
      <c r="D15" s="215">
        <v>2306375</v>
      </c>
      <c r="E15" s="215">
        <v>1539445.5</v>
      </c>
      <c r="F15" s="215">
        <v>1305039.5</v>
      </c>
      <c r="G15" s="215">
        <v>1773152.5</v>
      </c>
      <c r="H15" s="215">
        <v>899506.25</v>
      </c>
      <c r="I15" s="215">
        <v>456320</v>
      </c>
      <c r="J15" s="215">
        <v>1228869.5</v>
      </c>
      <c r="K15" s="215">
        <v>1168120</v>
      </c>
      <c r="L15" s="215">
        <v>2858652.2</v>
      </c>
      <c r="M15" s="215">
        <v>1546378</v>
      </c>
      <c r="N15" s="215">
        <v>2519583</v>
      </c>
      <c r="O15" s="225">
        <v>249183</v>
      </c>
    </row>
    <row r="16" spans="1:15">
      <c r="A16" s="9" t="s">
        <v>57</v>
      </c>
      <c r="B16" s="215">
        <v>904774.83333333337</v>
      </c>
      <c r="C16" s="215">
        <v>1310821.8333333333</v>
      </c>
      <c r="D16" s="215">
        <v>709617</v>
      </c>
      <c r="E16" s="215">
        <v>2188356.5</v>
      </c>
      <c r="F16" s="215">
        <v>4351855.5</v>
      </c>
      <c r="G16" s="215">
        <v>2041393</v>
      </c>
      <c r="H16" s="215">
        <v>1040968.5</v>
      </c>
      <c r="I16" s="215">
        <v>873644</v>
      </c>
      <c r="J16" s="215">
        <v>1596590.5</v>
      </c>
      <c r="K16" s="215">
        <v>2009228</v>
      </c>
      <c r="L16" s="215">
        <v>1221554</v>
      </c>
      <c r="M16" s="215">
        <v>1784386</v>
      </c>
      <c r="N16" s="215">
        <v>2654926</v>
      </c>
      <c r="O16" s="225">
        <v>180570</v>
      </c>
    </row>
    <row r="17" spans="1:15" ht="15.75" thickBot="1">
      <c r="A17" s="20" t="s">
        <v>71</v>
      </c>
      <c r="B17" s="215">
        <v>96520.833333333328</v>
      </c>
      <c r="C17" s="215">
        <v>115514.83333333333</v>
      </c>
      <c r="D17" s="215">
        <v>0</v>
      </c>
      <c r="E17" s="215">
        <v>28284.5</v>
      </c>
      <c r="F17" s="215">
        <v>617523.5</v>
      </c>
      <c r="G17" s="215">
        <v>268503.5</v>
      </c>
      <c r="H17" s="215">
        <v>244880.75</v>
      </c>
      <c r="I17" s="215">
        <v>0</v>
      </c>
      <c r="J17" s="215">
        <v>279331.5</v>
      </c>
      <c r="K17" s="215">
        <v>0</v>
      </c>
      <c r="L17" s="215">
        <v>59514</v>
      </c>
      <c r="M17" s="215">
        <v>1213853</v>
      </c>
      <c r="N17" s="215">
        <v>1984379</v>
      </c>
      <c r="O17" s="225">
        <v>23849</v>
      </c>
    </row>
    <row r="18" spans="1:15" s="35" customFormat="1" ht="15.75" thickBot="1">
      <c r="A18" s="132" t="s">
        <v>60</v>
      </c>
      <c r="B18" s="223">
        <f>SUM(B15:B17)</f>
        <v>2945871.3333333335</v>
      </c>
      <c r="C18" s="223">
        <f t="shared" ref="C18:O18" si="1">SUM(C15:C17)</f>
        <v>3908095.8333333335</v>
      </c>
      <c r="D18" s="223">
        <f t="shared" si="1"/>
        <v>3015992</v>
      </c>
      <c r="E18" s="223">
        <f t="shared" si="1"/>
        <v>3756086.5</v>
      </c>
      <c r="F18" s="223">
        <f t="shared" si="1"/>
        <v>6274418.5</v>
      </c>
      <c r="G18" s="223">
        <f t="shared" si="1"/>
        <v>4083049</v>
      </c>
      <c r="H18" s="223">
        <f t="shared" si="1"/>
        <v>2185355.5</v>
      </c>
      <c r="I18" s="223">
        <f t="shared" si="1"/>
        <v>1329964</v>
      </c>
      <c r="J18" s="223">
        <f t="shared" si="1"/>
        <v>3104791.5</v>
      </c>
      <c r="K18" s="223">
        <f t="shared" si="1"/>
        <v>3177348</v>
      </c>
      <c r="L18" s="223">
        <f t="shared" si="1"/>
        <v>4139720.2</v>
      </c>
      <c r="M18" s="223">
        <f t="shared" si="1"/>
        <v>4544617</v>
      </c>
      <c r="N18" s="223">
        <f t="shared" si="1"/>
        <v>7158888</v>
      </c>
      <c r="O18" s="226">
        <f t="shared" si="1"/>
        <v>453602</v>
      </c>
    </row>
    <row r="19" spans="1:15" s="35" customFormat="1" ht="15.75" thickBot="1">
      <c r="A19" s="133" t="s">
        <v>46</v>
      </c>
      <c r="B19" s="224">
        <f>+B14+B18</f>
        <v>13708224.166666666</v>
      </c>
      <c r="C19" s="224">
        <f t="shared" ref="C19:O19" si="2">+C14+C18</f>
        <v>17886372.833333332</v>
      </c>
      <c r="D19" s="224">
        <f t="shared" si="2"/>
        <v>16955134.5</v>
      </c>
      <c r="E19" s="224">
        <f t="shared" si="2"/>
        <v>26274606.5</v>
      </c>
      <c r="F19" s="224">
        <f t="shared" si="2"/>
        <v>45078835</v>
      </c>
      <c r="G19" s="224">
        <f t="shared" si="2"/>
        <v>39092718.5</v>
      </c>
      <c r="H19" s="224">
        <f t="shared" si="2"/>
        <v>10914236</v>
      </c>
      <c r="I19" s="224">
        <f t="shared" si="2"/>
        <v>11827352</v>
      </c>
      <c r="J19" s="224">
        <f t="shared" si="2"/>
        <v>11532162.5</v>
      </c>
      <c r="K19" s="224">
        <f t="shared" si="2"/>
        <v>18249991</v>
      </c>
      <c r="L19" s="224">
        <f t="shared" si="2"/>
        <v>13815837.800000001</v>
      </c>
      <c r="M19" s="224">
        <f t="shared" si="2"/>
        <v>15131386</v>
      </c>
      <c r="N19" s="224">
        <f t="shared" si="2"/>
        <v>22806395</v>
      </c>
      <c r="O19" s="227">
        <f t="shared" si="2"/>
        <v>2536458</v>
      </c>
    </row>
    <row r="20" spans="1:15">
      <c r="A20" s="18" t="s">
        <v>175</v>
      </c>
      <c r="B20" s="215">
        <v>13815</v>
      </c>
      <c r="C20" s="215">
        <v>15428</v>
      </c>
      <c r="D20" s="215">
        <v>43</v>
      </c>
      <c r="E20" s="215">
        <v>410</v>
      </c>
      <c r="F20" s="215">
        <v>225</v>
      </c>
      <c r="G20" s="215">
        <v>6034</v>
      </c>
      <c r="H20" s="215">
        <v>6950</v>
      </c>
      <c r="I20" s="215">
        <v>937</v>
      </c>
      <c r="J20" s="215">
        <v>4324</v>
      </c>
      <c r="K20" s="215">
        <v>2750</v>
      </c>
      <c r="L20" s="215">
        <v>4647</v>
      </c>
      <c r="M20" s="215">
        <v>144</v>
      </c>
      <c r="N20" s="215">
        <v>126</v>
      </c>
      <c r="O20" s="225">
        <v>38</v>
      </c>
    </row>
    <row r="21" spans="1:15">
      <c r="A21" s="28" t="s">
        <v>176</v>
      </c>
      <c r="B21" s="215">
        <v>5841</v>
      </c>
      <c r="C21" s="215">
        <v>5213</v>
      </c>
      <c r="D21" s="215">
        <v>15</v>
      </c>
      <c r="E21" s="215">
        <v>70</v>
      </c>
      <c r="F21" s="215">
        <v>36</v>
      </c>
      <c r="G21" s="215">
        <v>548</v>
      </c>
      <c r="H21" s="215">
        <v>1910</v>
      </c>
      <c r="I21" s="215">
        <v>194</v>
      </c>
      <c r="J21" s="215">
        <v>1217</v>
      </c>
      <c r="K21" s="215">
        <v>455</v>
      </c>
      <c r="L21" s="215">
        <v>2094</v>
      </c>
      <c r="M21" s="215">
        <v>106</v>
      </c>
      <c r="N21" s="215">
        <v>106</v>
      </c>
      <c r="O21" s="225">
        <v>26</v>
      </c>
    </row>
    <row r="22" spans="1:15" ht="15.75" thickBot="1">
      <c r="A22" s="65" t="s">
        <v>177</v>
      </c>
      <c r="B22" s="228">
        <v>12</v>
      </c>
      <c r="C22" s="228">
        <v>76</v>
      </c>
      <c r="D22" s="228">
        <v>2</v>
      </c>
      <c r="E22" s="228">
        <v>2</v>
      </c>
      <c r="F22" s="228">
        <v>8</v>
      </c>
      <c r="G22" s="228">
        <v>18</v>
      </c>
      <c r="H22" s="228">
        <v>64</v>
      </c>
      <c r="I22" s="228">
        <v>0</v>
      </c>
      <c r="J22" s="228">
        <v>7</v>
      </c>
      <c r="K22" s="228">
        <v>1</v>
      </c>
      <c r="L22" s="228">
        <v>19</v>
      </c>
      <c r="M22" s="228">
        <v>5</v>
      </c>
      <c r="N22" s="228">
        <v>4</v>
      </c>
      <c r="O22" s="229">
        <v>2</v>
      </c>
    </row>
    <row r="23" spans="1:15" ht="15.75" thickBot="1"/>
    <row r="24" spans="1:15" ht="15.75" thickBot="1">
      <c r="A24" s="322" t="s">
        <v>62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5">
      <c r="A25" s="18" t="s">
        <v>47</v>
      </c>
      <c r="B25" s="37">
        <f t="shared" ref="B25:O37" si="3">+B5/B$19</f>
        <v>8.5319731117615594E-2</v>
      </c>
      <c r="C25" s="37">
        <f t="shared" si="3"/>
        <v>9.182637802743629E-2</v>
      </c>
      <c r="D25" s="37">
        <f t="shared" si="3"/>
        <v>8.4623097504770609E-2</v>
      </c>
      <c r="E25" s="37">
        <f t="shared" si="3"/>
        <v>4.2913792067637624E-2</v>
      </c>
      <c r="F25" s="37">
        <f t="shared" si="3"/>
        <v>7.9510018393332479E-2</v>
      </c>
      <c r="G25" s="37">
        <f t="shared" si="3"/>
        <v>0.16033581803731556</v>
      </c>
      <c r="H25" s="37">
        <f t="shared" si="3"/>
        <v>0.13545957316664217</v>
      </c>
      <c r="I25" s="37">
        <f t="shared" si="3"/>
        <v>0.1883932261422506</v>
      </c>
      <c r="J25" s="37">
        <f t="shared" si="3"/>
        <v>0.18532807701937951</v>
      </c>
      <c r="K25" s="37">
        <f t="shared" si="3"/>
        <v>0.14896401866718728</v>
      </c>
      <c r="L25" s="37">
        <f t="shared" si="3"/>
        <v>6.5452346292021457E-2</v>
      </c>
      <c r="M25" s="37">
        <f t="shared" si="3"/>
        <v>4.8390676174674283E-2</v>
      </c>
      <c r="N25" s="37">
        <f t="shared" si="3"/>
        <v>5.8862569029432314E-2</v>
      </c>
      <c r="O25" s="37">
        <f t="shared" si="3"/>
        <v>3.5865762413570416E-2</v>
      </c>
    </row>
    <row r="26" spans="1:15">
      <c r="A26" s="28" t="s">
        <v>48</v>
      </c>
      <c r="B26" s="27">
        <f t="shared" si="3"/>
        <v>0</v>
      </c>
      <c r="C26" s="27">
        <f t="shared" si="3"/>
        <v>0</v>
      </c>
      <c r="D26" s="27">
        <f t="shared" si="3"/>
        <v>0</v>
      </c>
      <c r="E26" s="27">
        <f t="shared" si="3"/>
        <v>0</v>
      </c>
      <c r="F26" s="27">
        <f t="shared" si="3"/>
        <v>0</v>
      </c>
      <c r="G26" s="27">
        <f t="shared" si="3"/>
        <v>0</v>
      </c>
      <c r="H26" s="27">
        <f t="shared" si="3"/>
        <v>0</v>
      </c>
      <c r="I26" s="27">
        <f t="shared" si="3"/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0</v>
      </c>
      <c r="N26" s="27">
        <f t="shared" si="3"/>
        <v>0</v>
      </c>
      <c r="O26" s="27">
        <f t="shared" si="3"/>
        <v>0</v>
      </c>
    </row>
    <row r="27" spans="1:15">
      <c r="A27" s="28" t="s">
        <v>49</v>
      </c>
      <c r="B27" s="27">
        <f t="shared" si="3"/>
        <v>7.7553565928093413E-3</v>
      </c>
      <c r="C27" s="27">
        <f t="shared" si="3"/>
        <v>1.2923050534272196E-2</v>
      </c>
      <c r="D27" s="27">
        <f t="shared" si="3"/>
        <v>7.2172532751067237E-3</v>
      </c>
      <c r="E27" s="27">
        <f t="shared" si="3"/>
        <v>1.1277067079957981E-2</v>
      </c>
      <c r="F27" s="27">
        <f t="shared" si="3"/>
        <v>4.711789912050744E-3</v>
      </c>
      <c r="G27" s="27">
        <f t="shared" si="3"/>
        <v>8.9993741417599294E-4</v>
      </c>
      <c r="H27" s="27">
        <f t="shared" si="3"/>
        <v>4.7744752816413355E-3</v>
      </c>
      <c r="I27" s="27">
        <f t="shared" si="3"/>
        <v>9.976873944396007E-4</v>
      </c>
      <c r="J27" s="27">
        <f t="shared" si="3"/>
        <v>6.9001802567384913E-3</v>
      </c>
      <c r="K27" s="27">
        <f t="shared" si="3"/>
        <v>5.9205508649291935E-4</v>
      </c>
      <c r="L27" s="27">
        <f t="shared" si="3"/>
        <v>2.1070890105556971E-2</v>
      </c>
      <c r="M27" s="27">
        <f t="shared" si="3"/>
        <v>1.4780800648400616E-2</v>
      </c>
      <c r="N27" s="27">
        <f t="shared" si="3"/>
        <v>2.0956534340477749E-2</v>
      </c>
      <c r="O27" s="27">
        <f t="shared" si="3"/>
        <v>4.9739045550921797E-2</v>
      </c>
    </row>
    <row r="28" spans="1:15">
      <c r="A28" s="28" t="s">
        <v>50</v>
      </c>
      <c r="B28" s="27">
        <f t="shared" si="3"/>
        <v>0.12186084886147118</v>
      </c>
      <c r="C28" s="27">
        <f t="shared" si="3"/>
        <v>0.10923234790001257</v>
      </c>
      <c r="D28" s="27">
        <f t="shared" si="3"/>
        <v>8.7971375278680333E-2</v>
      </c>
      <c r="E28" s="27">
        <f t="shared" si="3"/>
        <v>0.12151839457614713</v>
      </c>
      <c r="F28" s="27">
        <f t="shared" si="3"/>
        <v>9.7129916955484757E-2</v>
      </c>
      <c r="G28" s="27">
        <f t="shared" si="3"/>
        <v>8.8151224376989801E-2</v>
      </c>
      <c r="H28" s="27">
        <f t="shared" si="3"/>
        <v>0.19523897504140464</v>
      </c>
      <c r="I28" s="27">
        <f t="shared" si="3"/>
        <v>0.10996899390497551</v>
      </c>
      <c r="J28" s="27">
        <f t="shared" si="3"/>
        <v>0.13391243836531094</v>
      </c>
      <c r="K28" s="27">
        <f t="shared" si="3"/>
        <v>8.7972536534401582E-2</v>
      </c>
      <c r="L28" s="27">
        <f t="shared" si="3"/>
        <v>0.15418097916580925</v>
      </c>
      <c r="M28" s="27">
        <f t="shared" si="3"/>
        <v>0.19611243808068871</v>
      </c>
      <c r="N28" s="27">
        <f t="shared" si="3"/>
        <v>0.20028294695413282</v>
      </c>
      <c r="O28" s="27">
        <f t="shared" si="3"/>
        <v>0.12529795486461831</v>
      </c>
    </row>
    <row r="29" spans="1:15">
      <c r="A29" s="28" t="s">
        <v>51</v>
      </c>
      <c r="B29" s="27">
        <f t="shared" si="3"/>
        <v>0.13213898542292343</v>
      </c>
      <c r="C29" s="27">
        <f t="shared" si="3"/>
        <v>9.0560451528848729E-2</v>
      </c>
      <c r="D29" s="27">
        <f t="shared" si="3"/>
        <v>0.11556985879410157</v>
      </c>
      <c r="E29" s="27">
        <f t="shared" si="3"/>
        <v>7.3809173888103707E-2</v>
      </c>
      <c r="F29" s="27">
        <f t="shared" si="3"/>
        <v>5.6706112746702529E-2</v>
      </c>
      <c r="G29" s="27">
        <f t="shared" si="3"/>
        <v>0.10036120921086621</v>
      </c>
      <c r="H29" s="27">
        <f t="shared" si="3"/>
        <v>6.1152493862144816E-2</v>
      </c>
      <c r="I29" s="27">
        <f t="shared" si="3"/>
        <v>7.2756015040391114E-2</v>
      </c>
      <c r="J29" s="27">
        <f t="shared" si="3"/>
        <v>4.7175280438512726E-2</v>
      </c>
      <c r="K29" s="27">
        <f t="shared" si="3"/>
        <v>6.1141126042199144E-2</v>
      </c>
      <c r="L29" s="27">
        <f t="shared" si="3"/>
        <v>0.11428986232018444</v>
      </c>
      <c r="M29" s="27">
        <f t="shared" si="3"/>
        <v>1.3056569966558252E-2</v>
      </c>
      <c r="N29" s="27">
        <f t="shared" si="3"/>
        <v>1.1652564993283682E-2</v>
      </c>
      <c r="O29" s="27">
        <f t="shared" si="3"/>
        <v>0.18564864862733782</v>
      </c>
    </row>
    <row r="30" spans="1:15">
      <c r="A30" s="28" t="s">
        <v>52</v>
      </c>
      <c r="B30" s="27">
        <f t="shared" si="3"/>
        <v>3.7296552331207017E-2</v>
      </c>
      <c r="C30" s="27">
        <f t="shared" si="3"/>
        <v>3.2747379180297201E-2</v>
      </c>
      <c r="D30" s="27">
        <f t="shared" si="3"/>
        <v>4.1243907560863054E-2</v>
      </c>
      <c r="E30" s="27">
        <f t="shared" si="3"/>
        <v>5.9304846297127227E-2</v>
      </c>
      <c r="F30" s="27">
        <f t="shared" si="3"/>
        <v>6.0174702828944007E-2</v>
      </c>
      <c r="G30" s="27">
        <f t="shared" si="3"/>
        <v>5.0329411089689247E-2</v>
      </c>
      <c r="H30" s="27">
        <f t="shared" si="3"/>
        <v>3.9179265502413546E-2</v>
      </c>
      <c r="I30" s="27">
        <f t="shared" si="3"/>
        <v>3.3855929881853521E-2</v>
      </c>
      <c r="J30" s="27">
        <f t="shared" si="3"/>
        <v>5.1112356420575933E-2</v>
      </c>
      <c r="K30" s="27">
        <f t="shared" si="3"/>
        <v>3.6723853726831977E-2</v>
      </c>
      <c r="L30" s="27">
        <f t="shared" si="3"/>
        <v>2.4729358070489215E-2</v>
      </c>
      <c r="M30" s="27">
        <f t="shared" si="3"/>
        <v>8.9724100621053487E-3</v>
      </c>
      <c r="N30" s="27">
        <f t="shared" si="3"/>
        <v>4.3266373313274632E-3</v>
      </c>
      <c r="O30" s="27">
        <f t="shared" si="3"/>
        <v>9.0621252155564963E-2</v>
      </c>
    </row>
    <row r="31" spans="1:15">
      <c r="A31" s="28" t="s">
        <v>53</v>
      </c>
      <c r="B31" s="27">
        <f t="shared" si="3"/>
        <v>0.31428949373396226</v>
      </c>
      <c r="C31" s="27">
        <f t="shared" si="3"/>
        <v>0.333395432129583</v>
      </c>
      <c r="D31" s="27">
        <f t="shared" si="3"/>
        <v>0.33895767680285876</v>
      </c>
      <c r="E31" s="27">
        <f t="shared" si="3"/>
        <v>0.47752317432422825</v>
      </c>
      <c r="F31" s="27">
        <f t="shared" si="3"/>
        <v>0.48952674797385515</v>
      </c>
      <c r="G31" s="27">
        <f t="shared" si="3"/>
        <v>0.42154350304392363</v>
      </c>
      <c r="H31" s="27">
        <f t="shared" si="3"/>
        <v>0.27118453366777118</v>
      </c>
      <c r="I31" s="27">
        <f t="shared" si="3"/>
        <v>0.34732017783862357</v>
      </c>
      <c r="J31" s="27">
        <f t="shared" si="3"/>
        <v>0.30609922466840023</v>
      </c>
      <c r="K31" s="27">
        <f t="shared" si="3"/>
        <v>0.35611590164619805</v>
      </c>
      <c r="L31" s="27">
        <f t="shared" si="3"/>
        <v>0.22781508045787857</v>
      </c>
      <c r="M31" s="27">
        <f t="shared" si="3"/>
        <v>0.32959935064771989</v>
      </c>
      <c r="N31" s="27">
        <f t="shared" si="3"/>
        <v>0.33169525477393513</v>
      </c>
      <c r="O31" s="27">
        <f t="shared" si="3"/>
        <v>0.33399449153110361</v>
      </c>
    </row>
    <row r="32" spans="1:15">
      <c r="A32" s="28" t="s">
        <v>54</v>
      </c>
      <c r="B32" s="27">
        <f t="shared" si="3"/>
        <v>0</v>
      </c>
      <c r="C32" s="27">
        <f t="shared" si="3"/>
        <v>1.8965770002352909E-2</v>
      </c>
      <c r="D32" s="27">
        <f t="shared" si="3"/>
        <v>0</v>
      </c>
      <c r="E32" s="27">
        <f t="shared" si="3"/>
        <v>1.3363853803100723E-3</v>
      </c>
      <c r="F32" s="27">
        <f t="shared" si="3"/>
        <v>2.517954379255808E-2</v>
      </c>
      <c r="G32" s="27">
        <f t="shared" si="3"/>
        <v>4.0413817729253086E-2</v>
      </c>
      <c r="H32" s="27">
        <f t="shared" si="3"/>
        <v>2.9078100381923204E-2</v>
      </c>
      <c r="I32" s="27">
        <f t="shared" si="3"/>
        <v>3.1049638160764979E-2</v>
      </c>
      <c r="J32" s="27">
        <f t="shared" si="3"/>
        <v>2.4353628384962491E-4</v>
      </c>
      <c r="K32" s="27">
        <f t="shared" si="3"/>
        <v>0</v>
      </c>
      <c r="L32" s="27">
        <f t="shared" si="3"/>
        <v>3.4100588528912811E-2</v>
      </c>
      <c r="M32" s="27">
        <f t="shared" si="3"/>
        <v>4.3449093163045342E-2</v>
      </c>
      <c r="N32" s="27">
        <f t="shared" si="3"/>
        <v>3.3558350629286214E-2</v>
      </c>
      <c r="O32" s="27">
        <f t="shared" si="3"/>
        <v>0</v>
      </c>
    </row>
    <row r="33" spans="1:15" ht="15.75" thickBot="1">
      <c r="A33" s="38" t="s">
        <v>55</v>
      </c>
      <c r="B33" s="46">
        <f t="shared" si="3"/>
        <v>8.64409315356858E-2</v>
      </c>
      <c r="C33" s="46">
        <f t="shared" si="3"/>
        <v>9.185347500630299E-2</v>
      </c>
      <c r="D33" s="46">
        <f t="shared" si="3"/>
        <v>0.14653608321420275</v>
      </c>
      <c r="E33" s="46">
        <f t="shared" si="3"/>
        <v>6.9362161522761534E-2</v>
      </c>
      <c r="F33" s="46">
        <f t="shared" si="3"/>
        <v>4.7873486526437518E-2</v>
      </c>
      <c r="G33" s="46">
        <f t="shared" si="3"/>
        <v>3.3519822879547245E-2</v>
      </c>
      <c r="H33" s="46">
        <f t="shared" si="3"/>
        <v>6.3702763986411878E-2</v>
      </c>
      <c r="I33" s="46">
        <f t="shared" si="3"/>
        <v>0.10321016910632236</v>
      </c>
      <c r="J33" s="46">
        <f t="shared" si="3"/>
        <v>0</v>
      </c>
      <c r="K33" s="46">
        <f t="shared" si="3"/>
        <v>0.13438916216451832</v>
      </c>
      <c r="L33" s="46">
        <f t="shared" si="3"/>
        <v>5.8725052490121159E-2</v>
      </c>
      <c r="M33" s="46">
        <f t="shared" si="3"/>
        <v>4.5294925395466083E-2</v>
      </c>
      <c r="N33" s="46">
        <f t="shared" si="3"/>
        <v>2.4766869117192787E-2</v>
      </c>
      <c r="O33" s="46">
        <f t="shared" si="3"/>
        <v>0</v>
      </c>
    </row>
    <row r="34" spans="1:15" ht="15.75" thickBot="1">
      <c r="A34" s="132" t="s">
        <v>59</v>
      </c>
      <c r="B34" s="134">
        <f t="shared" si="3"/>
        <v>0.78510189959567456</v>
      </c>
      <c r="C34" s="134">
        <f t="shared" si="3"/>
        <v>0.7815042843091059</v>
      </c>
      <c r="D34" s="134">
        <f t="shared" si="3"/>
        <v>0.82211925243058381</v>
      </c>
      <c r="E34" s="134">
        <f t="shared" si="3"/>
        <v>0.85704499513627352</v>
      </c>
      <c r="F34" s="134">
        <f t="shared" si="3"/>
        <v>0.86081231912936529</v>
      </c>
      <c r="G34" s="134">
        <f t="shared" si="3"/>
        <v>0.89555474378176081</v>
      </c>
      <c r="H34" s="134">
        <f t="shared" si="3"/>
        <v>0.79977018089035279</v>
      </c>
      <c r="I34" s="134">
        <f t="shared" si="3"/>
        <v>0.8875518374696213</v>
      </c>
      <c r="J34" s="134">
        <f t="shared" si="3"/>
        <v>0.73077109345276747</v>
      </c>
      <c r="K34" s="134">
        <f t="shared" si="3"/>
        <v>0.82589865386782935</v>
      </c>
      <c r="L34" s="134">
        <f t="shared" si="3"/>
        <v>0.7003641574309738</v>
      </c>
      <c r="M34" s="134">
        <f t="shared" si="3"/>
        <v>0.69965626413865856</v>
      </c>
      <c r="N34" s="134">
        <f t="shared" si="3"/>
        <v>0.68610172716906814</v>
      </c>
      <c r="O34" s="134">
        <f t="shared" si="3"/>
        <v>0.82116715514311689</v>
      </c>
    </row>
    <row r="35" spans="1:15">
      <c r="A35" s="18" t="s">
        <v>56</v>
      </c>
      <c r="B35" s="37">
        <f t="shared" si="3"/>
        <v>0.14185467373630758</v>
      </c>
      <c r="C35" s="37">
        <f t="shared" si="3"/>
        <v>0.13875139413630136</v>
      </c>
      <c r="D35" s="37">
        <f t="shared" si="3"/>
        <v>0.1360281158489188</v>
      </c>
      <c r="E35" s="37">
        <f t="shared" si="3"/>
        <v>5.8590620567428857E-2</v>
      </c>
      <c r="F35" s="37">
        <f t="shared" si="3"/>
        <v>2.8950160313592842E-2</v>
      </c>
      <c r="G35" s="37">
        <f t="shared" si="3"/>
        <v>4.5357615638830541E-2</v>
      </c>
      <c r="H35" s="37">
        <f t="shared" si="3"/>
        <v>8.2415869512075787E-2</v>
      </c>
      <c r="I35" s="37">
        <f t="shared" si="3"/>
        <v>3.8581755239888015E-2</v>
      </c>
      <c r="J35" s="37">
        <f t="shared" si="3"/>
        <v>0.10656019632050798</v>
      </c>
      <c r="K35" s="37">
        <f t="shared" si="3"/>
        <v>6.4006606907367786E-2</v>
      </c>
      <c r="L35" s="37">
        <f t="shared" si="3"/>
        <v>0.20691124500607558</v>
      </c>
      <c r="M35" s="37">
        <f t="shared" si="3"/>
        <v>0.10219671879363861</v>
      </c>
      <c r="N35" s="37">
        <f t="shared" si="3"/>
        <v>0.11047703944441899</v>
      </c>
      <c r="O35" s="37">
        <f t="shared" si="3"/>
        <v>9.824053857781205E-2</v>
      </c>
    </row>
    <row r="36" spans="1:15">
      <c r="A36" s="28" t="s">
        <v>57</v>
      </c>
      <c r="B36" s="27">
        <f t="shared" si="3"/>
        <v>6.6002337161469193E-2</v>
      </c>
      <c r="C36" s="27">
        <f t="shared" si="3"/>
        <v>7.3286062274765099E-2</v>
      </c>
      <c r="D36" s="27">
        <f t="shared" si="3"/>
        <v>4.1852631720497413E-2</v>
      </c>
      <c r="E36" s="27">
        <f t="shared" si="3"/>
        <v>8.3287888631177032E-2</v>
      </c>
      <c r="F36" s="27">
        <f t="shared" si="3"/>
        <v>9.653877479309303E-2</v>
      </c>
      <c r="G36" s="27">
        <f t="shared" si="3"/>
        <v>5.2219264311332045E-2</v>
      </c>
      <c r="H36" s="27">
        <f t="shared" si="3"/>
        <v>9.537712946650595E-2</v>
      </c>
      <c r="I36" s="27">
        <f t="shared" si="3"/>
        <v>7.3866407290490724E-2</v>
      </c>
      <c r="J36" s="27">
        <f t="shared" si="3"/>
        <v>0.138446757058791</v>
      </c>
      <c r="K36" s="27">
        <f t="shared" si="3"/>
        <v>0.11009473922480291</v>
      </c>
      <c r="L36" s="27">
        <f t="shared" si="3"/>
        <v>8.8416932630752218E-2</v>
      </c>
      <c r="M36" s="27">
        <f t="shared" si="3"/>
        <v>0.11792614371214905</v>
      </c>
      <c r="N36" s="27">
        <f t="shared" si="3"/>
        <v>0.1164114714315875</v>
      </c>
      <c r="O36" s="27">
        <f t="shared" si="3"/>
        <v>7.1189824550613498E-2</v>
      </c>
    </row>
    <row r="37" spans="1:15" ht="15.75" thickBot="1">
      <c r="A37" s="38" t="s">
        <v>58</v>
      </c>
      <c r="B37" s="46">
        <f t="shared" si="3"/>
        <v>7.0410895065486541E-3</v>
      </c>
      <c r="C37" s="46">
        <f t="shared" si="3"/>
        <v>6.4582592798277149E-3</v>
      </c>
      <c r="D37" s="46">
        <f t="shared" si="3"/>
        <v>0</v>
      </c>
      <c r="E37" s="46">
        <f t="shared" si="3"/>
        <v>1.0764956651206174E-3</v>
      </c>
      <c r="F37" s="46">
        <f t="shared" si="3"/>
        <v>1.3698745763948869E-2</v>
      </c>
      <c r="G37" s="46">
        <f t="shared" si="3"/>
        <v>6.8683762680766241E-3</v>
      </c>
      <c r="H37" s="46">
        <f t="shared" si="3"/>
        <v>2.2436820131065519E-2</v>
      </c>
      <c r="I37" s="46">
        <f t="shared" si="3"/>
        <v>0</v>
      </c>
      <c r="J37" s="46">
        <f t="shared" si="3"/>
        <v>2.4221953167933595E-2</v>
      </c>
      <c r="K37" s="46">
        <f t="shared" si="3"/>
        <v>0</v>
      </c>
      <c r="L37" s="46">
        <f t="shared" si="3"/>
        <v>4.3076649321983204E-3</v>
      </c>
      <c r="M37" s="46">
        <f t="shared" si="3"/>
        <v>8.0220873355553821E-2</v>
      </c>
      <c r="N37" s="46">
        <f t="shared" si="3"/>
        <v>8.7009761954925366E-2</v>
      </c>
      <c r="O37" s="46">
        <f t="shared" si="3"/>
        <v>9.4024817284575572E-3</v>
      </c>
    </row>
    <row r="38" spans="1:15">
      <c r="A38" s="135" t="s">
        <v>60</v>
      </c>
      <c r="B38" s="136">
        <f t="shared" ref="B38:O39" si="4">+B18/B$19</f>
        <v>0.21489810040432544</v>
      </c>
      <c r="C38" s="136">
        <f t="shared" si="4"/>
        <v>0.21849571569089421</v>
      </c>
      <c r="D38" s="136">
        <f t="shared" si="4"/>
        <v>0.17788074756941621</v>
      </c>
      <c r="E38" s="136">
        <f t="shared" si="4"/>
        <v>0.1429550048637265</v>
      </c>
      <c r="F38" s="136">
        <f t="shared" si="4"/>
        <v>0.13918768087063474</v>
      </c>
      <c r="G38" s="136">
        <f t="shared" si="4"/>
        <v>0.1044452562182392</v>
      </c>
      <c r="H38" s="136">
        <f t="shared" si="4"/>
        <v>0.20022981910964727</v>
      </c>
      <c r="I38" s="136">
        <f t="shared" si="4"/>
        <v>0.11244816253037873</v>
      </c>
      <c r="J38" s="136">
        <f t="shared" si="4"/>
        <v>0.26922890654723258</v>
      </c>
      <c r="K38" s="136">
        <f t="shared" si="4"/>
        <v>0.17410134613217071</v>
      </c>
      <c r="L38" s="136">
        <f t="shared" si="4"/>
        <v>0.29963584256902609</v>
      </c>
      <c r="M38" s="136">
        <f t="shared" si="4"/>
        <v>0.30034373586134144</v>
      </c>
      <c r="N38" s="136">
        <f t="shared" si="4"/>
        <v>0.31389827283093186</v>
      </c>
      <c r="O38" s="136">
        <f t="shared" si="4"/>
        <v>0.17883284485688311</v>
      </c>
    </row>
    <row r="39" spans="1:15" ht="15.75" thickBot="1">
      <c r="A39" s="137" t="s">
        <v>61</v>
      </c>
      <c r="B39" s="138">
        <f t="shared" si="4"/>
        <v>1</v>
      </c>
      <c r="C39" s="138">
        <f t="shared" si="4"/>
        <v>1</v>
      </c>
      <c r="D39" s="138">
        <f t="shared" si="4"/>
        <v>1</v>
      </c>
      <c r="E39" s="138">
        <f t="shared" si="4"/>
        <v>1</v>
      </c>
      <c r="F39" s="138">
        <f t="shared" si="4"/>
        <v>1</v>
      </c>
      <c r="G39" s="138">
        <f t="shared" si="4"/>
        <v>1</v>
      </c>
      <c r="H39" s="138">
        <f t="shared" si="4"/>
        <v>1</v>
      </c>
      <c r="I39" s="138">
        <f t="shared" si="4"/>
        <v>1</v>
      </c>
      <c r="J39" s="138">
        <f t="shared" si="4"/>
        <v>1</v>
      </c>
      <c r="K39" s="138">
        <f t="shared" si="4"/>
        <v>1</v>
      </c>
      <c r="L39" s="138">
        <f t="shared" si="4"/>
        <v>1</v>
      </c>
      <c r="M39" s="138">
        <f t="shared" si="4"/>
        <v>1</v>
      </c>
      <c r="N39" s="138">
        <f t="shared" si="4"/>
        <v>1</v>
      </c>
      <c r="O39" s="138">
        <f t="shared" si="4"/>
        <v>1</v>
      </c>
    </row>
    <row r="40" spans="1:15" ht="409.6">
      <c r="C40" s="5"/>
      <c r="E40" s="30"/>
      <c r="F40" s="30"/>
    </row>
    <row r="41" spans="1:15" ht="409.6">
      <c r="A41" s="58" t="s">
        <v>159</v>
      </c>
      <c r="B41" s="58"/>
      <c r="C41" s="58"/>
      <c r="D41" s="58"/>
      <c r="E41" s="59"/>
      <c r="F41" s="59"/>
    </row>
    <row r="42" spans="1:15" ht="409.6">
      <c r="A42" s="58" t="s">
        <v>160</v>
      </c>
      <c r="B42" s="58"/>
      <c r="C42" s="58"/>
      <c r="D42" s="58"/>
      <c r="E42" s="59"/>
      <c r="F42" s="59"/>
    </row>
    <row r="43" spans="1:15" ht="409.6">
      <c r="A43" s="57" t="s">
        <v>486</v>
      </c>
      <c r="C43" s="5"/>
      <c r="E43" s="30"/>
      <c r="F43" s="30"/>
    </row>
    <row r="44" spans="1:15" ht="409.6">
      <c r="C44" s="5"/>
      <c r="E44" s="30"/>
      <c r="F44" s="30"/>
    </row>
    <row r="45" spans="1:15" ht="409.6">
      <c r="F45" s="41"/>
      <c r="G45" s="41"/>
      <c r="H45" s="16"/>
      <c r="I45" s="16"/>
      <c r="J45" s="16"/>
      <c r="K45" s="16"/>
      <c r="L45" s="16"/>
    </row>
  </sheetData>
  <mergeCells count="3">
    <mergeCell ref="A24:O24"/>
    <mergeCell ref="A1:O1"/>
    <mergeCell ref="A2:O2"/>
  </mergeCells>
  <hyperlinks>
    <hyperlink ref="A1:L1" location="CONTENIDO!A1" display="EMPRESAS DE TRANSPORTE AÉREO PASAJEROS REGULAR NACIONAL   -  COSTOS DE OPERACIÓN POR TIPO DE AERONAVE   "/>
  </hyperlinks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49" sqref="B49"/>
    </sheetView>
  </sheetViews>
  <sheetFormatPr baseColWidth="10" defaultColWidth="10.8984375" defaultRowHeight="15"/>
  <cols>
    <col min="1" max="1" width="30.59765625" style="5" customWidth="1"/>
    <col min="2" max="2" width="12.69921875" style="5" customWidth="1"/>
    <col min="3" max="5" width="13.59765625" style="5" customWidth="1"/>
    <col min="6" max="16384" width="10.8984375" style="5"/>
  </cols>
  <sheetData>
    <row r="1" spans="1:5">
      <c r="A1" s="324" t="s">
        <v>102</v>
      </c>
      <c r="B1" s="325"/>
      <c r="C1" s="325"/>
      <c r="D1" s="325"/>
      <c r="E1" s="325"/>
    </row>
    <row r="2" spans="1:5" ht="15.75" thickBot="1">
      <c r="A2" s="326" t="s">
        <v>344</v>
      </c>
      <c r="B2" s="327"/>
      <c r="C2" s="327"/>
      <c r="D2" s="327"/>
      <c r="E2" s="327"/>
    </row>
    <row r="3" spans="1:5" ht="15.75" thickBot="1">
      <c r="A3" s="145" t="s">
        <v>151</v>
      </c>
      <c r="B3" s="145" t="s">
        <v>165</v>
      </c>
      <c r="C3" s="145" t="s">
        <v>166</v>
      </c>
      <c r="D3" s="145" t="s">
        <v>214</v>
      </c>
      <c r="E3" s="145" t="s">
        <v>487</v>
      </c>
    </row>
    <row r="4" spans="1:5" ht="15.75" thickBot="1">
      <c r="A4" s="167" t="s">
        <v>148</v>
      </c>
      <c r="B4" s="167" t="s">
        <v>14</v>
      </c>
      <c r="C4" s="167" t="s">
        <v>12</v>
      </c>
      <c r="D4" s="167" t="s">
        <v>394</v>
      </c>
      <c r="E4" s="167" t="s">
        <v>10</v>
      </c>
    </row>
    <row r="5" spans="1:5">
      <c r="A5" s="139" t="s">
        <v>47</v>
      </c>
      <c r="B5" s="61">
        <v>711000</v>
      </c>
      <c r="C5" s="61">
        <v>3326946</v>
      </c>
      <c r="D5" s="61">
        <v>6705212</v>
      </c>
      <c r="E5" s="231">
        <v>872099</v>
      </c>
    </row>
    <row r="6" spans="1:5">
      <c r="A6" s="140" t="s">
        <v>68</v>
      </c>
      <c r="B6" s="19">
        <v>1041000</v>
      </c>
      <c r="C6" s="19">
        <v>267956</v>
      </c>
      <c r="D6" s="19">
        <v>24011</v>
      </c>
      <c r="E6" s="232">
        <v>41732</v>
      </c>
    </row>
    <row r="7" spans="1:5">
      <c r="A7" s="140" t="s">
        <v>50</v>
      </c>
      <c r="B7" s="19">
        <v>1731776</v>
      </c>
      <c r="C7" s="19">
        <v>7160633</v>
      </c>
      <c r="D7" s="19">
        <v>1471553</v>
      </c>
      <c r="E7" s="232">
        <v>521748.66666666669</v>
      </c>
    </row>
    <row r="8" spans="1:5">
      <c r="A8" s="140" t="s">
        <v>51</v>
      </c>
      <c r="B8" s="19">
        <v>363965</v>
      </c>
      <c r="C8" s="19">
        <v>3713098</v>
      </c>
      <c r="D8" s="19">
        <v>3216283</v>
      </c>
      <c r="E8" s="62">
        <v>386780.66666666669</v>
      </c>
    </row>
    <row r="9" spans="1:5">
      <c r="A9" s="140" t="s">
        <v>53</v>
      </c>
      <c r="B9" s="19">
        <v>7097045</v>
      </c>
      <c r="C9" s="19">
        <v>21407732</v>
      </c>
      <c r="D9" s="19">
        <v>7968688</v>
      </c>
      <c r="E9" s="62">
        <v>2101571</v>
      </c>
    </row>
    <row r="10" spans="1:5">
      <c r="A10" s="140" t="s">
        <v>54</v>
      </c>
      <c r="B10" s="19">
        <v>0</v>
      </c>
      <c r="C10" s="19">
        <v>2301547</v>
      </c>
      <c r="D10" s="19">
        <v>0</v>
      </c>
      <c r="E10" s="62">
        <v>0</v>
      </c>
    </row>
    <row r="11" spans="1:5" ht="15.75" thickBot="1">
      <c r="A11" s="141" t="s">
        <v>70</v>
      </c>
      <c r="B11" s="19">
        <v>0</v>
      </c>
      <c r="C11" s="19">
        <v>0</v>
      </c>
      <c r="D11" s="19">
        <v>0</v>
      </c>
      <c r="E11" s="62">
        <v>2628421</v>
      </c>
    </row>
    <row r="12" spans="1:5" ht="15.75" thickBot="1">
      <c r="A12" s="146" t="s">
        <v>59</v>
      </c>
      <c r="B12" s="151">
        <v>10944786</v>
      </c>
      <c r="C12" s="151">
        <v>38177912</v>
      </c>
      <c r="D12" s="151">
        <v>19385747</v>
      </c>
      <c r="E12" s="233">
        <v>6552352.333333334</v>
      </c>
    </row>
    <row r="13" spans="1:5">
      <c r="A13" s="142" t="s">
        <v>65</v>
      </c>
      <c r="B13" s="19">
        <v>256000</v>
      </c>
      <c r="C13" s="19">
        <v>1569454</v>
      </c>
      <c r="D13" s="19">
        <v>290786</v>
      </c>
      <c r="E13" s="62">
        <v>69033.333333333328</v>
      </c>
    </row>
    <row r="14" spans="1:5">
      <c r="A14" s="140" t="s">
        <v>57</v>
      </c>
      <c r="B14" s="19">
        <v>167000</v>
      </c>
      <c r="C14" s="19">
        <v>5024166</v>
      </c>
      <c r="D14" s="19">
        <v>0</v>
      </c>
      <c r="E14" s="62">
        <v>29743.666666666668</v>
      </c>
    </row>
    <row r="15" spans="1:5" ht="15.75" thickBot="1">
      <c r="A15" s="141" t="s">
        <v>58</v>
      </c>
      <c r="B15" s="19">
        <v>336789</v>
      </c>
      <c r="C15" s="19">
        <v>1701039</v>
      </c>
      <c r="D15" s="19">
        <v>49972</v>
      </c>
      <c r="E15" s="62">
        <v>260702.33333333334</v>
      </c>
    </row>
    <row r="16" spans="1:5" ht="15.75" thickBot="1">
      <c r="A16" s="146" t="s">
        <v>60</v>
      </c>
      <c r="B16" s="151">
        <v>759789</v>
      </c>
      <c r="C16" s="151">
        <v>8294659</v>
      </c>
      <c r="D16" s="151">
        <v>340758</v>
      </c>
      <c r="E16" s="233">
        <v>359479.33333333337</v>
      </c>
    </row>
    <row r="17" spans="1:5" ht="15.75" thickBot="1">
      <c r="A17" s="150" t="s">
        <v>46</v>
      </c>
      <c r="B17" s="168">
        <v>11704575</v>
      </c>
      <c r="C17" s="168">
        <v>46472571</v>
      </c>
      <c r="D17" s="168">
        <v>19726505</v>
      </c>
      <c r="E17" s="234">
        <v>6911831.666666667</v>
      </c>
    </row>
    <row r="18" spans="1:5">
      <c r="A18" s="18" t="s">
        <v>175</v>
      </c>
      <c r="B18" s="19">
        <v>1</v>
      </c>
      <c r="C18" s="19">
        <v>50107</v>
      </c>
      <c r="D18" s="19">
        <v>1521</v>
      </c>
      <c r="E18" s="62">
        <v>1836</v>
      </c>
    </row>
    <row r="19" spans="1:5">
      <c r="A19" s="28" t="s">
        <v>176</v>
      </c>
      <c r="B19" s="19">
        <v>0</v>
      </c>
      <c r="C19" s="19">
        <v>1692</v>
      </c>
      <c r="D19" s="19">
        <v>537</v>
      </c>
      <c r="E19" s="62">
        <v>590</v>
      </c>
    </row>
    <row r="20" spans="1:5" ht="15.75" thickBot="1">
      <c r="A20" s="65" t="s">
        <v>177</v>
      </c>
      <c r="B20" s="22">
        <v>3</v>
      </c>
      <c r="C20" s="22">
        <v>19</v>
      </c>
      <c r="D20" s="22">
        <v>1</v>
      </c>
      <c r="E20" s="63">
        <v>13</v>
      </c>
    </row>
    <row r="21" spans="1:5" ht="15.75" thickBot="1">
      <c r="A21" s="54"/>
      <c r="B21" s="54"/>
      <c r="C21" s="54"/>
      <c r="D21" s="54"/>
      <c r="E21" s="54"/>
    </row>
    <row r="22" spans="1:5" ht="15.75" thickBot="1">
      <c r="A22" s="329" t="s">
        <v>62</v>
      </c>
      <c r="B22" s="330"/>
      <c r="C22" s="330"/>
      <c r="D22" s="330"/>
      <c r="E22" s="330"/>
    </row>
    <row r="23" spans="1:5">
      <c r="A23" s="18" t="s">
        <v>47</v>
      </c>
      <c r="B23" s="53">
        <f>+B5/B$17</f>
        <v>6.0745477729862038E-2</v>
      </c>
      <c r="C23" s="53">
        <f t="shared" ref="C23:E23" si="0">+C5/C$17</f>
        <v>7.15894543471675E-2</v>
      </c>
      <c r="D23" s="53">
        <f t="shared" si="0"/>
        <v>0.33990876741723891</v>
      </c>
      <c r="E23" s="53">
        <f t="shared" si="0"/>
        <v>0.12617480315758076</v>
      </c>
    </row>
    <row r="24" spans="1:5">
      <c r="A24" s="28" t="s">
        <v>49</v>
      </c>
      <c r="B24" s="143">
        <f>+B6/B$17</f>
        <v>8.8939581317561717E-2</v>
      </c>
      <c r="C24" s="143">
        <f t="shared" ref="C24:E24" si="1">+C6/C$17</f>
        <v>5.7658957581666831E-3</v>
      </c>
      <c r="D24" s="143">
        <f t="shared" si="1"/>
        <v>1.2171948350708855E-3</v>
      </c>
      <c r="E24" s="143">
        <f t="shared" si="1"/>
        <v>6.0377627830924697E-3</v>
      </c>
    </row>
    <row r="25" spans="1:5">
      <c r="A25" s="28" t="s">
        <v>50</v>
      </c>
      <c r="B25" s="143">
        <f>+B7/B$17</f>
        <v>0.14795718768088548</v>
      </c>
      <c r="C25" s="143">
        <f t="shared" ref="C25:E25" si="2">+C7/C$17</f>
        <v>0.15408299661320654</v>
      </c>
      <c r="D25" s="143">
        <f t="shared" si="2"/>
        <v>7.4597755659200654E-2</v>
      </c>
      <c r="E25" s="143">
        <f t="shared" si="2"/>
        <v>7.5486309827665077E-2</v>
      </c>
    </row>
    <row r="26" spans="1:5">
      <c r="A26" s="28" t="s">
        <v>51</v>
      </c>
      <c r="B26" s="143">
        <f>+B8/B$17</f>
        <v>3.1095960340294288E-2</v>
      </c>
      <c r="C26" s="143">
        <f t="shared" ref="C26:E26" si="3">+C8/C$17</f>
        <v>7.9898699815854818E-2</v>
      </c>
      <c r="D26" s="143">
        <f t="shared" si="3"/>
        <v>0.16304373227796815</v>
      </c>
      <c r="E26" s="143">
        <f t="shared" si="3"/>
        <v>5.5959213898679534E-2</v>
      </c>
    </row>
    <row r="27" spans="1:5">
      <c r="A27" s="28" t="s">
        <v>53</v>
      </c>
      <c r="B27" s="143">
        <f>+B9/B$17</f>
        <v>0.60634794514110935</v>
      </c>
      <c r="C27" s="143">
        <f t="shared" ref="C27:E27" si="4">+C9/C$17</f>
        <v>0.46065305919915644</v>
      </c>
      <c r="D27" s="143">
        <f t="shared" si="4"/>
        <v>0.40395843054813813</v>
      </c>
      <c r="E27" s="143">
        <f t="shared" si="4"/>
        <v>0.30405413519185337</v>
      </c>
    </row>
    <row r="28" spans="1:5">
      <c r="A28" s="28" t="s">
        <v>54</v>
      </c>
      <c r="B28" s="143">
        <f t="shared" ref="B28:E29" si="5">+B10/B$17</f>
        <v>0</v>
      </c>
      <c r="C28" s="143">
        <f t="shared" si="5"/>
        <v>4.9524847678429497E-2</v>
      </c>
      <c r="D28" s="143">
        <f t="shared" si="5"/>
        <v>0</v>
      </c>
      <c r="E28" s="143">
        <f t="shared" si="5"/>
        <v>0</v>
      </c>
    </row>
    <row r="29" spans="1:5" ht="15.75" thickBot="1">
      <c r="A29" s="38" t="s">
        <v>55</v>
      </c>
      <c r="B29" s="143">
        <f t="shared" si="5"/>
        <v>0</v>
      </c>
      <c r="C29" s="143">
        <f t="shared" si="5"/>
        <v>0</v>
      </c>
      <c r="D29" s="143">
        <f t="shared" si="5"/>
        <v>0</v>
      </c>
      <c r="E29" s="143">
        <f t="shared" si="5"/>
        <v>0.3802785031174804</v>
      </c>
    </row>
    <row r="30" spans="1:5" ht="15.75" thickBot="1">
      <c r="A30" s="146" t="s">
        <v>59</v>
      </c>
      <c r="B30" s="147">
        <f t="shared" ref="B30:B35" si="6">+B12/B$17</f>
        <v>0.93508615220971292</v>
      </c>
      <c r="C30" s="147">
        <f t="shared" ref="C30:E30" si="7">+C12/C$17</f>
        <v>0.82151495341198144</v>
      </c>
      <c r="D30" s="147">
        <f t="shared" si="7"/>
        <v>0.98272588073761669</v>
      </c>
      <c r="E30" s="147">
        <f t="shared" si="7"/>
        <v>0.94799072797635175</v>
      </c>
    </row>
    <row r="31" spans="1:5">
      <c r="A31" s="18" t="s">
        <v>56</v>
      </c>
      <c r="B31" s="53">
        <f t="shared" si="6"/>
        <v>2.1871789449851874E-2</v>
      </c>
      <c r="C31" s="53">
        <f t="shared" ref="C31:E31" si="8">+C13/C$17</f>
        <v>3.377161982279827E-2</v>
      </c>
      <c r="D31" s="53">
        <f t="shared" si="8"/>
        <v>1.4740877818954751E-2</v>
      </c>
      <c r="E31" s="53">
        <f t="shared" si="8"/>
        <v>9.987704658123665E-3</v>
      </c>
    </row>
    <row r="32" spans="1:5">
      <c r="A32" s="28" t="s">
        <v>57</v>
      </c>
      <c r="B32" s="143">
        <f t="shared" si="6"/>
        <v>1.4267925148926809E-2</v>
      </c>
      <c r="C32" s="143">
        <f t="shared" ref="C32:E32" si="9">+C14/C$17</f>
        <v>0.10811035180300224</v>
      </c>
      <c r="D32" s="143">
        <f t="shared" si="9"/>
        <v>0</v>
      </c>
      <c r="E32" s="143">
        <f t="shared" si="9"/>
        <v>4.3032973169919502E-3</v>
      </c>
    </row>
    <row r="33" spans="1:5" ht="15.75" thickBot="1">
      <c r="A33" s="38" t="s">
        <v>58</v>
      </c>
      <c r="B33" s="144">
        <f t="shared" si="6"/>
        <v>2.8774133191508448E-2</v>
      </c>
      <c r="C33" s="144">
        <f t="shared" ref="C33:E33" si="10">+C15/C$17</f>
        <v>3.6603074962218034E-2</v>
      </c>
      <c r="D33" s="144">
        <f t="shared" si="10"/>
        <v>2.5332414434285242E-3</v>
      </c>
      <c r="E33" s="144">
        <f t="shared" si="10"/>
        <v>3.7718270048532718E-2</v>
      </c>
    </row>
    <row r="34" spans="1:5" ht="15.75" thickBot="1">
      <c r="A34" s="146" t="s">
        <v>60</v>
      </c>
      <c r="B34" s="147">
        <f t="shared" si="6"/>
        <v>6.4913847790287138E-2</v>
      </c>
      <c r="C34" s="147">
        <f t="shared" ref="C34:E34" si="11">+C16/C$17</f>
        <v>0.17848504658801856</v>
      </c>
      <c r="D34" s="147">
        <f t="shared" si="11"/>
        <v>1.7274119262383276E-2</v>
      </c>
      <c r="E34" s="147">
        <f t="shared" si="11"/>
        <v>5.2009272023648342E-2</v>
      </c>
    </row>
    <row r="35" spans="1:5" ht="15.75" thickBot="1">
      <c r="A35" s="148" t="s">
        <v>61</v>
      </c>
      <c r="B35" s="149">
        <f t="shared" si="6"/>
        <v>1</v>
      </c>
      <c r="C35" s="149">
        <f t="shared" ref="C35:E35" si="12">+C17/C$17</f>
        <v>1</v>
      </c>
      <c r="D35" s="149">
        <f t="shared" si="12"/>
        <v>1</v>
      </c>
      <c r="E35" s="149">
        <f t="shared" si="12"/>
        <v>1</v>
      </c>
    </row>
    <row r="36" spans="1:5" ht="18.600000000000001" customHeight="1">
      <c r="A36" s="328" t="s">
        <v>167</v>
      </c>
      <c r="B36" s="328"/>
      <c r="C36" s="328"/>
      <c r="D36" s="40"/>
      <c r="E36" s="40"/>
    </row>
    <row r="37" spans="1:5" ht="19.149999999999999" customHeight="1">
      <c r="A37" s="328" t="s">
        <v>168</v>
      </c>
      <c r="B37" s="328"/>
      <c r="C37" s="328"/>
      <c r="D37" s="40"/>
      <c r="E37" s="41"/>
    </row>
    <row r="38" spans="1:5">
      <c r="A38" s="235" t="s">
        <v>486</v>
      </c>
      <c r="B38" s="16"/>
      <c r="C38" s="16"/>
      <c r="D38" s="16"/>
      <c r="E38" s="41"/>
    </row>
    <row r="39" spans="1:5" ht="409.6">
      <c r="A39" s="16"/>
      <c r="B39" s="16"/>
      <c r="C39" s="16"/>
      <c r="D39" s="16"/>
      <c r="E39" s="41"/>
    </row>
    <row r="40" spans="1:5" ht="409.6">
      <c r="E40" s="41"/>
    </row>
  </sheetData>
  <sortState ref="A2:AE10">
    <sortCondition ref="A2:A10"/>
  </sortState>
  <mergeCells count="5">
    <mergeCell ref="A37:C37"/>
    <mergeCell ref="A36:C36"/>
    <mergeCell ref="A1:E1"/>
    <mergeCell ref="A2:E2"/>
    <mergeCell ref="A22:E22"/>
  </mergeCells>
  <hyperlinks>
    <hyperlink ref="A1:C1" location="CONTENIDO!A1" display="EMPRESAS DE TRANSPORTE AÉREO- CARGA 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A5" sqref="A5:H20"/>
    </sheetView>
  </sheetViews>
  <sheetFormatPr baseColWidth="10" defaultColWidth="10.8984375" defaultRowHeight="15"/>
  <cols>
    <col min="1" max="1" width="26.296875" style="32" customWidth="1"/>
    <col min="2" max="3" width="10.5" style="32" bestFit="1" customWidth="1"/>
    <col min="4" max="7" width="11.69921875" style="32" bestFit="1" customWidth="1"/>
    <col min="8" max="8" width="13.796875" style="32" bestFit="1" customWidth="1"/>
    <col min="9" max="16384" width="10.8984375" style="5"/>
  </cols>
  <sheetData>
    <row r="1" spans="1:9">
      <c r="A1" s="331" t="s">
        <v>345</v>
      </c>
      <c r="B1" s="332"/>
      <c r="C1" s="332"/>
      <c r="D1" s="332"/>
      <c r="E1" s="332"/>
      <c r="F1" s="332"/>
      <c r="G1" s="332"/>
      <c r="H1" s="332"/>
    </row>
    <row r="2" spans="1:9" ht="15.75" thickBot="1">
      <c r="A2" s="33"/>
      <c r="B2" s="33"/>
      <c r="C2" s="33"/>
      <c r="D2" s="33"/>
      <c r="E2" s="33"/>
      <c r="F2" s="33"/>
      <c r="G2" s="33"/>
      <c r="H2" s="33"/>
    </row>
    <row r="3" spans="1:9" ht="15.75" thickBot="1">
      <c r="A3" s="152" t="s">
        <v>151</v>
      </c>
      <c r="B3" s="152" t="s">
        <v>100</v>
      </c>
      <c r="C3" s="152" t="s">
        <v>149</v>
      </c>
      <c r="D3" s="152" t="s">
        <v>238</v>
      </c>
      <c r="E3" s="152" t="s">
        <v>488</v>
      </c>
      <c r="F3" s="152" t="s">
        <v>84</v>
      </c>
      <c r="G3" s="152" t="s">
        <v>84</v>
      </c>
      <c r="H3" s="152" t="s">
        <v>489</v>
      </c>
    </row>
    <row r="4" spans="1:9" ht="15.75" thickBot="1">
      <c r="A4" s="153" t="s">
        <v>148</v>
      </c>
      <c r="B4" s="153" t="s">
        <v>9</v>
      </c>
      <c r="C4" s="153" t="s">
        <v>237</v>
      </c>
      <c r="D4" s="153" t="s">
        <v>14</v>
      </c>
      <c r="E4" s="153" t="s">
        <v>82</v>
      </c>
      <c r="F4" s="153" t="s">
        <v>10</v>
      </c>
      <c r="G4" s="153" t="s">
        <v>136</v>
      </c>
      <c r="H4" s="153" t="s">
        <v>21</v>
      </c>
    </row>
    <row r="5" spans="1:9">
      <c r="A5" s="17" t="s">
        <v>47</v>
      </c>
      <c r="B5" s="238">
        <v>950160</v>
      </c>
      <c r="C5" s="238">
        <v>2336120</v>
      </c>
      <c r="D5" s="238">
        <v>3180463</v>
      </c>
      <c r="E5" s="238">
        <v>2840231.5</v>
      </c>
      <c r="F5" s="238">
        <v>2014884</v>
      </c>
      <c r="G5" s="238">
        <v>2428272</v>
      </c>
      <c r="H5" s="231">
        <v>277824.66666666669</v>
      </c>
    </row>
    <row r="6" spans="1:9">
      <c r="A6" s="28" t="s">
        <v>68</v>
      </c>
      <c r="B6" s="230">
        <v>56515</v>
      </c>
      <c r="C6" s="230">
        <v>176588.5</v>
      </c>
      <c r="D6" s="230">
        <v>251851</v>
      </c>
      <c r="E6" s="230">
        <v>685780</v>
      </c>
      <c r="F6" s="230">
        <v>33261</v>
      </c>
      <c r="G6" s="230">
        <v>69505</v>
      </c>
      <c r="H6" s="232">
        <v>73878.333333333328</v>
      </c>
    </row>
    <row r="7" spans="1:9">
      <c r="A7" s="28" t="s">
        <v>50</v>
      </c>
      <c r="B7" s="230">
        <v>2109059</v>
      </c>
      <c r="C7" s="230">
        <v>1482842</v>
      </c>
      <c r="D7" s="230">
        <v>1878305</v>
      </c>
      <c r="E7" s="230">
        <v>1114152.5</v>
      </c>
      <c r="F7" s="230">
        <v>1990673</v>
      </c>
      <c r="G7" s="230">
        <v>1458411</v>
      </c>
      <c r="H7" s="232">
        <v>119061.33333333333</v>
      </c>
    </row>
    <row r="8" spans="1:9">
      <c r="A8" s="28" t="s">
        <v>51</v>
      </c>
      <c r="B8" s="230">
        <v>1720513</v>
      </c>
      <c r="C8" s="230">
        <v>1213510</v>
      </c>
      <c r="D8" s="230">
        <v>1248018</v>
      </c>
      <c r="E8" s="230">
        <v>949009</v>
      </c>
      <c r="F8" s="230">
        <v>1711255</v>
      </c>
      <c r="G8" s="230">
        <v>1819663</v>
      </c>
      <c r="H8" s="232">
        <v>352485.66666666669</v>
      </c>
    </row>
    <row r="9" spans="1:9">
      <c r="A9" s="28" t="s">
        <v>53</v>
      </c>
      <c r="B9" s="230">
        <v>9468618</v>
      </c>
      <c r="C9" s="230">
        <v>7490757</v>
      </c>
      <c r="D9" s="230">
        <v>7376161</v>
      </c>
      <c r="E9" s="230">
        <v>8440652.5</v>
      </c>
      <c r="F9" s="230">
        <v>4764825</v>
      </c>
      <c r="G9" s="230">
        <v>8981430</v>
      </c>
      <c r="H9" s="232">
        <v>1173235</v>
      </c>
    </row>
    <row r="10" spans="1:9">
      <c r="A10" s="28" t="s">
        <v>69</v>
      </c>
      <c r="B10" s="230">
        <v>124445</v>
      </c>
      <c r="C10" s="230">
        <v>276106</v>
      </c>
      <c r="D10" s="230">
        <v>0</v>
      </c>
      <c r="E10" s="230">
        <v>0</v>
      </c>
      <c r="F10" s="230">
        <v>0</v>
      </c>
      <c r="G10" s="230">
        <v>0</v>
      </c>
      <c r="H10" s="232">
        <v>10450</v>
      </c>
    </row>
    <row r="11" spans="1:9" ht="15.75" thickBot="1">
      <c r="A11" s="38" t="s">
        <v>55</v>
      </c>
      <c r="B11" s="230">
        <v>3242829</v>
      </c>
      <c r="C11" s="230">
        <v>100252.5</v>
      </c>
      <c r="D11" s="230">
        <v>722557</v>
      </c>
      <c r="E11" s="230">
        <v>1225000</v>
      </c>
      <c r="F11" s="230">
        <v>7209233</v>
      </c>
      <c r="G11" s="230">
        <v>13388575</v>
      </c>
      <c r="H11" s="232">
        <v>167292.66666666666</v>
      </c>
    </row>
    <row r="12" spans="1:9" s="35" customFormat="1" ht="15.75" thickBot="1">
      <c r="A12" s="154" t="s">
        <v>59</v>
      </c>
      <c r="B12" s="236">
        <f>SUM(B5:B11)</f>
        <v>17672139</v>
      </c>
      <c r="C12" s="236">
        <f t="shared" ref="C12:H12" si="0">SUM(C5:C11)</f>
        <v>13076176</v>
      </c>
      <c r="D12" s="236">
        <f t="shared" si="0"/>
        <v>14657355</v>
      </c>
      <c r="E12" s="236">
        <f t="shared" si="0"/>
        <v>15254825.5</v>
      </c>
      <c r="F12" s="236">
        <f t="shared" si="0"/>
        <v>17724131</v>
      </c>
      <c r="G12" s="236">
        <f t="shared" si="0"/>
        <v>28145856</v>
      </c>
      <c r="H12" s="277">
        <f t="shared" si="0"/>
        <v>2174227.6666666665</v>
      </c>
    </row>
    <row r="13" spans="1:9">
      <c r="A13" s="18" t="s">
        <v>56</v>
      </c>
      <c r="B13" s="230">
        <v>518412</v>
      </c>
      <c r="C13" s="230">
        <v>1197612.5</v>
      </c>
      <c r="D13" s="230">
        <v>1335069</v>
      </c>
      <c r="E13" s="230">
        <v>1264870</v>
      </c>
      <c r="F13" s="230">
        <v>495685</v>
      </c>
      <c r="G13" s="230">
        <v>447761</v>
      </c>
      <c r="H13" s="232">
        <v>227513</v>
      </c>
    </row>
    <row r="14" spans="1:9">
      <c r="A14" s="28" t="s">
        <v>66</v>
      </c>
      <c r="B14" s="230">
        <v>1304837</v>
      </c>
      <c r="C14" s="230">
        <v>193984.5</v>
      </c>
      <c r="D14" s="230">
        <v>42494</v>
      </c>
      <c r="E14" s="230">
        <v>64458</v>
      </c>
      <c r="F14" s="230">
        <v>1722220</v>
      </c>
      <c r="G14" s="230">
        <v>989811</v>
      </c>
      <c r="H14" s="232">
        <v>0</v>
      </c>
    </row>
    <row r="15" spans="1:9" ht="15.75" thickBot="1">
      <c r="A15" s="38" t="s">
        <v>71</v>
      </c>
      <c r="B15" s="230">
        <v>72630</v>
      </c>
      <c r="C15" s="230">
        <v>375890</v>
      </c>
      <c r="D15" s="230">
        <v>286883</v>
      </c>
      <c r="E15" s="230">
        <v>298241</v>
      </c>
      <c r="F15" s="230">
        <v>3446167</v>
      </c>
      <c r="G15" s="230">
        <v>1495849</v>
      </c>
      <c r="H15" s="232">
        <v>135437.66666666666</v>
      </c>
    </row>
    <row r="16" spans="1:9" ht="15.75" thickBot="1">
      <c r="A16" s="154" t="s">
        <v>60</v>
      </c>
      <c r="B16" s="236">
        <f>SUM(B13:B15)</f>
        <v>1895879</v>
      </c>
      <c r="C16" s="236">
        <f t="shared" ref="C16:H16" si="1">SUM(C13:C15)</f>
        <v>1767487</v>
      </c>
      <c r="D16" s="236">
        <f t="shared" si="1"/>
        <v>1664446</v>
      </c>
      <c r="E16" s="236">
        <f t="shared" si="1"/>
        <v>1627569</v>
      </c>
      <c r="F16" s="236">
        <f t="shared" si="1"/>
        <v>5664072</v>
      </c>
      <c r="G16" s="236">
        <f t="shared" si="1"/>
        <v>2933421</v>
      </c>
      <c r="H16" s="277">
        <f t="shared" si="1"/>
        <v>362950.66666666663</v>
      </c>
      <c r="I16" s="35"/>
    </row>
    <row r="17" spans="1:9" ht="15.75" thickBot="1">
      <c r="A17" s="157" t="s">
        <v>46</v>
      </c>
      <c r="B17" s="237">
        <f>+B12+B16</f>
        <v>19568018</v>
      </c>
      <c r="C17" s="237">
        <f t="shared" ref="C17:H17" si="2">+C12+C16</f>
        <v>14843663</v>
      </c>
      <c r="D17" s="237">
        <f t="shared" si="2"/>
        <v>16321801</v>
      </c>
      <c r="E17" s="237">
        <f t="shared" si="2"/>
        <v>16882394.5</v>
      </c>
      <c r="F17" s="237">
        <f t="shared" si="2"/>
        <v>23388203</v>
      </c>
      <c r="G17" s="237">
        <f t="shared" si="2"/>
        <v>31079277</v>
      </c>
      <c r="H17" s="241">
        <f t="shared" si="2"/>
        <v>2537178.333333333</v>
      </c>
      <c r="I17" s="35"/>
    </row>
    <row r="18" spans="1:9">
      <c r="A18" s="18" t="s">
        <v>175</v>
      </c>
      <c r="B18" s="230">
        <v>10479</v>
      </c>
      <c r="C18" s="230">
        <v>2094</v>
      </c>
      <c r="D18" s="230">
        <v>581</v>
      </c>
      <c r="E18" s="230">
        <v>672</v>
      </c>
      <c r="F18" s="230">
        <v>1411</v>
      </c>
      <c r="G18" s="230">
        <v>2659</v>
      </c>
      <c r="H18" s="232">
        <v>2706</v>
      </c>
    </row>
    <row r="19" spans="1:9">
      <c r="A19" s="28" t="s">
        <v>176</v>
      </c>
      <c r="B19" s="230">
        <v>3089</v>
      </c>
      <c r="C19" s="230">
        <v>1760</v>
      </c>
      <c r="D19" s="230">
        <v>353</v>
      </c>
      <c r="E19" s="230">
        <v>338</v>
      </c>
      <c r="F19" s="230">
        <v>416</v>
      </c>
      <c r="G19" s="230">
        <v>524</v>
      </c>
      <c r="H19" s="232">
        <v>2552</v>
      </c>
    </row>
    <row r="20" spans="1:9" ht="15.75" thickBot="1">
      <c r="A20" s="65" t="s">
        <v>177</v>
      </c>
      <c r="B20" s="239">
        <v>4</v>
      </c>
      <c r="C20" s="239">
        <v>6</v>
      </c>
      <c r="D20" s="239">
        <v>3</v>
      </c>
      <c r="E20" s="239">
        <v>3</v>
      </c>
      <c r="F20" s="239">
        <v>3</v>
      </c>
      <c r="G20" s="239">
        <v>3</v>
      </c>
      <c r="H20" s="240">
        <v>7</v>
      </c>
    </row>
    <row r="21" spans="1:9" ht="15.75" thickBot="1"/>
    <row r="22" spans="1:9" ht="15.75" thickBot="1">
      <c r="A22" s="333" t="s">
        <v>62</v>
      </c>
      <c r="B22" s="334"/>
      <c r="C22" s="334"/>
      <c r="D22" s="334"/>
      <c r="E22" s="334"/>
      <c r="F22" s="334"/>
      <c r="G22" s="334"/>
      <c r="H22" s="334"/>
    </row>
    <row r="23" spans="1:9">
      <c r="A23" s="18" t="s">
        <v>47</v>
      </c>
      <c r="B23" s="53">
        <f>+B5/B$17</f>
        <v>4.85567828075383E-2</v>
      </c>
      <c r="C23" s="53">
        <f t="shared" ref="C23:H23" si="3">+C5/C$17</f>
        <v>0.1573816382115385</v>
      </c>
      <c r="D23" s="53">
        <f t="shared" si="3"/>
        <v>0.19485980744404371</v>
      </c>
      <c r="E23" s="53">
        <f t="shared" si="3"/>
        <v>0.16823629491657716</v>
      </c>
      <c r="F23" s="53">
        <f t="shared" si="3"/>
        <v>8.6149585754835459E-2</v>
      </c>
      <c r="G23" s="53">
        <f t="shared" si="3"/>
        <v>7.8131547268618887E-2</v>
      </c>
      <c r="H23" s="53">
        <f t="shared" si="3"/>
        <v>0.10950143433617532</v>
      </c>
    </row>
    <row r="24" spans="1:9">
      <c r="A24" s="28" t="s">
        <v>49</v>
      </c>
      <c r="B24" s="143">
        <f>+B6/B$17</f>
        <v>2.8881310309506053E-3</v>
      </c>
      <c r="C24" s="143">
        <f t="shared" ref="C24:H24" si="4">+C6/C$17</f>
        <v>1.1896558147406068E-2</v>
      </c>
      <c r="D24" s="143">
        <f t="shared" si="4"/>
        <v>1.5430343746992136E-2</v>
      </c>
      <c r="E24" s="143">
        <f t="shared" si="4"/>
        <v>4.062101498694394E-2</v>
      </c>
      <c r="F24" s="143">
        <f t="shared" si="4"/>
        <v>1.4221272151605663E-3</v>
      </c>
      <c r="G24" s="143">
        <f t="shared" si="4"/>
        <v>2.2363776351682829E-3</v>
      </c>
      <c r="H24" s="143">
        <f t="shared" si="4"/>
        <v>2.9118305308981698E-2</v>
      </c>
    </row>
    <row r="25" spans="1:9">
      <c r="A25" s="28" t="s">
        <v>50</v>
      </c>
      <c r="B25" s="143">
        <f>+B7/B$17</f>
        <v>0.10778092088835978</v>
      </c>
      <c r="C25" s="143">
        <f t="shared" ref="C25:H25" si="5">+C7/C$17</f>
        <v>9.9897309713916305E-2</v>
      </c>
      <c r="D25" s="143">
        <f t="shared" si="5"/>
        <v>0.11507951849186251</v>
      </c>
      <c r="E25" s="143">
        <f t="shared" si="5"/>
        <v>6.5994933360904465E-2</v>
      </c>
      <c r="F25" s="143">
        <f t="shared" si="5"/>
        <v>8.5114405754046177E-2</v>
      </c>
      <c r="G25" s="143">
        <f t="shared" si="5"/>
        <v>4.6925512456419113E-2</v>
      </c>
      <c r="H25" s="143">
        <f t="shared" si="5"/>
        <v>4.6926671164226406E-2</v>
      </c>
    </row>
    <row r="26" spans="1:9">
      <c r="A26" s="28" t="s">
        <v>51</v>
      </c>
      <c r="B26" s="143">
        <f>+B8/B$17</f>
        <v>8.7924745367670865E-2</v>
      </c>
      <c r="C26" s="143">
        <f t="shared" ref="C26:H26" si="6">+C8/C$17</f>
        <v>8.175273178864273E-2</v>
      </c>
      <c r="D26" s="143">
        <f t="shared" si="6"/>
        <v>7.6463253044195309E-2</v>
      </c>
      <c r="E26" s="143">
        <f t="shared" si="6"/>
        <v>5.6212938277209433E-2</v>
      </c>
      <c r="F26" s="143">
        <f t="shared" si="6"/>
        <v>7.3167442577781627E-2</v>
      </c>
      <c r="G26" s="143">
        <f t="shared" si="6"/>
        <v>5.8549077573458355E-2</v>
      </c>
      <c r="H26" s="143">
        <f t="shared" si="6"/>
        <v>0.13892821881525871</v>
      </c>
    </row>
    <row r="27" spans="1:9">
      <c r="A27" s="28" t="s">
        <v>63</v>
      </c>
      <c r="B27" s="143">
        <f>+B9/B$17</f>
        <v>0.4838823226757048</v>
      </c>
      <c r="C27" s="143">
        <f t="shared" ref="C27:H27" si="7">+C9/C$17</f>
        <v>0.50464342932064676</v>
      </c>
      <c r="D27" s="143">
        <f t="shared" si="7"/>
        <v>0.45192077761516636</v>
      </c>
      <c r="E27" s="143">
        <f t="shared" si="7"/>
        <v>0.49996773265782884</v>
      </c>
      <c r="F27" s="143">
        <f t="shared" si="7"/>
        <v>0.2037277083664786</v>
      </c>
      <c r="G27" s="143">
        <f t="shared" si="7"/>
        <v>0.28898452174418343</v>
      </c>
      <c r="H27" s="143">
        <f t="shared" si="7"/>
        <v>0.46241723909828969</v>
      </c>
    </row>
    <row r="28" spans="1:9">
      <c r="A28" s="28" t="s">
        <v>54</v>
      </c>
      <c r="B28" s="143">
        <f t="shared" ref="B28:H28" si="8">+B10/B$17</f>
        <v>6.3596118932433528E-3</v>
      </c>
      <c r="C28" s="143">
        <f t="shared" si="8"/>
        <v>1.8600934284212733E-2</v>
      </c>
      <c r="D28" s="143">
        <f t="shared" si="8"/>
        <v>0</v>
      </c>
      <c r="E28" s="143">
        <f t="shared" si="8"/>
        <v>0</v>
      </c>
      <c r="F28" s="143">
        <f t="shared" si="8"/>
        <v>0</v>
      </c>
      <c r="G28" s="143">
        <f t="shared" si="8"/>
        <v>0</v>
      </c>
      <c r="H28" s="143">
        <f t="shared" si="8"/>
        <v>4.1187487149438326E-3</v>
      </c>
    </row>
    <row r="29" spans="1:9" ht="15.75" thickBot="1">
      <c r="A29" s="28" t="s">
        <v>55</v>
      </c>
      <c r="B29" s="143">
        <f t="shared" ref="B29:B35" si="9">+B11/B$17</f>
        <v>0.16572087167949254</v>
      </c>
      <c r="C29" s="143">
        <f t="shared" ref="C29:H29" si="10">+C11/C$17</f>
        <v>6.7538922164966965E-3</v>
      </c>
      <c r="D29" s="143">
        <f t="shared" si="10"/>
        <v>4.4269440608913198E-2</v>
      </c>
      <c r="E29" s="143">
        <f t="shared" si="10"/>
        <v>7.2560796988839465E-2</v>
      </c>
      <c r="F29" s="143">
        <f t="shared" si="10"/>
        <v>0.308242279237956</v>
      </c>
      <c r="G29" s="143">
        <f t="shared" si="10"/>
        <v>0.43078785262604402</v>
      </c>
      <c r="H29" s="143">
        <f t="shared" si="10"/>
        <v>6.5936502952426812E-2</v>
      </c>
    </row>
    <row r="30" spans="1:9" ht="15.75" thickBot="1">
      <c r="A30" s="132" t="s">
        <v>59</v>
      </c>
      <c r="B30" s="147">
        <f t="shared" si="9"/>
        <v>0.90311338634296023</v>
      </c>
      <c r="C30" s="147">
        <f t="shared" ref="C30:H30" si="11">+C12/C$17</f>
        <v>0.8809264936828598</v>
      </c>
      <c r="D30" s="147">
        <f t="shared" si="11"/>
        <v>0.89802314095117319</v>
      </c>
      <c r="E30" s="147">
        <f t="shared" si="11"/>
        <v>0.90359371118830334</v>
      </c>
      <c r="F30" s="147">
        <f t="shared" si="11"/>
        <v>0.75782354890625847</v>
      </c>
      <c r="G30" s="147">
        <f t="shared" si="11"/>
        <v>0.90561488930389211</v>
      </c>
      <c r="H30" s="147">
        <f t="shared" si="11"/>
        <v>0.85694712039030241</v>
      </c>
    </row>
    <row r="31" spans="1:9">
      <c r="A31" s="28" t="s">
        <v>56</v>
      </c>
      <c r="B31" s="53">
        <f t="shared" si="9"/>
        <v>2.6492821092049281E-2</v>
      </c>
      <c r="C31" s="53">
        <f t="shared" ref="C31:H31" si="12">+C13/C$17</f>
        <v>8.0681736037796062E-2</v>
      </c>
      <c r="D31" s="53">
        <f t="shared" si="12"/>
        <v>8.1796671825615327E-2</v>
      </c>
      <c r="E31" s="53">
        <f t="shared" si="12"/>
        <v>7.4922428805937455E-2</v>
      </c>
      <c r="F31" s="53">
        <f t="shared" si="12"/>
        <v>2.1193804414986479E-2</v>
      </c>
      <c r="G31" s="53">
        <f t="shared" si="12"/>
        <v>1.4407059726646795E-2</v>
      </c>
      <c r="H31" s="53">
        <f t="shared" si="12"/>
        <v>8.9671662811771885E-2</v>
      </c>
    </row>
    <row r="32" spans="1:9">
      <c r="A32" s="28" t="s">
        <v>57</v>
      </c>
      <c r="B32" s="143">
        <f t="shared" si="9"/>
        <v>6.6682123861496856E-2</v>
      </c>
      <c r="C32" s="143">
        <f t="shared" ref="C32:H32" si="13">+C14/C$17</f>
        <v>1.3068506068886097E-2</v>
      </c>
      <c r="D32" s="143">
        <f t="shared" si="13"/>
        <v>2.6035117080523162E-3</v>
      </c>
      <c r="E32" s="143">
        <f t="shared" si="13"/>
        <v>3.8180602875972362E-3</v>
      </c>
      <c r="F32" s="143">
        <f t="shared" si="13"/>
        <v>7.363626867784584E-2</v>
      </c>
      <c r="G32" s="143">
        <f t="shared" si="13"/>
        <v>3.1847941636480151E-2</v>
      </c>
      <c r="H32" s="143">
        <f t="shared" si="13"/>
        <v>0</v>
      </c>
    </row>
    <row r="33" spans="1:8" ht="15.75" thickBot="1">
      <c r="A33" s="28" t="s">
        <v>58</v>
      </c>
      <c r="B33" s="144">
        <f t="shared" si="9"/>
        <v>3.7116687034936292E-3</v>
      </c>
      <c r="C33" s="144">
        <f t="shared" ref="C33:H33" si="14">+C15/C$17</f>
        <v>2.5323264210458024E-2</v>
      </c>
      <c r="D33" s="144">
        <f t="shared" si="14"/>
        <v>1.7576675515159141E-2</v>
      </c>
      <c r="E33" s="144">
        <f t="shared" si="14"/>
        <v>1.7665799718162019E-2</v>
      </c>
      <c r="F33" s="144">
        <f t="shared" si="14"/>
        <v>0.14734637800090927</v>
      </c>
      <c r="G33" s="144">
        <f t="shared" si="14"/>
        <v>4.8130109332980946E-2</v>
      </c>
      <c r="H33" s="144">
        <f t="shared" si="14"/>
        <v>5.3381216797925783E-2</v>
      </c>
    </row>
    <row r="34" spans="1:8" ht="15.75" thickBot="1">
      <c r="A34" s="116" t="s">
        <v>60</v>
      </c>
      <c r="B34" s="147">
        <f t="shared" si="9"/>
        <v>9.6886613657039766E-2</v>
      </c>
      <c r="C34" s="147">
        <f t="shared" ref="C34:H34" si="15">+C16/C$17</f>
        <v>0.11907350631714018</v>
      </c>
      <c r="D34" s="147">
        <f t="shared" si="15"/>
        <v>0.10197685904882678</v>
      </c>
      <c r="E34" s="147">
        <f t="shared" si="15"/>
        <v>9.6406288811696703E-2</v>
      </c>
      <c r="F34" s="147">
        <f t="shared" si="15"/>
        <v>0.24217645109374158</v>
      </c>
      <c r="G34" s="147">
        <f t="shared" si="15"/>
        <v>9.4385110696107888E-2</v>
      </c>
      <c r="H34" s="147">
        <f t="shared" si="15"/>
        <v>0.14305287960969765</v>
      </c>
    </row>
    <row r="35" spans="1:8" ht="15.75" thickBot="1">
      <c r="A35" s="155" t="s">
        <v>46</v>
      </c>
      <c r="B35" s="149">
        <f t="shared" si="9"/>
        <v>1</v>
      </c>
      <c r="C35" s="149">
        <f t="shared" ref="C35:H35" si="16">+C17/C$17</f>
        <v>1</v>
      </c>
      <c r="D35" s="149">
        <f t="shared" si="16"/>
        <v>1</v>
      </c>
      <c r="E35" s="149">
        <f t="shared" si="16"/>
        <v>1</v>
      </c>
      <c r="F35" s="149">
        <f t="shared" si="16"/>
        <v>1</v>
      </c>
      <c r="G35" s="149">
        <f t="shared" si="16"/>
        <v>1</v>
      </c>
      <c r="H35" s="149">
        <f t="shared" si="16"/>
        <v>1</v>
      </c>
    </row>
    <row r="36" spans="1:8">
      <c r="A36" s="58" t="s">
        <v>163</v>
      </c>
      <c r="B36" s="54"/>
      <c r="C36" s="54"/>
      <c r="D36" s="54"/>
      <c r="E36" s="54"/>
      <c r="F36" s="54"/>
      <c r="G36" s="54"/>
    </row>
    <row r="37" spans="1:8">
      <c r="A37" s="58" t="s">
        <v>164</v>
      </c>
      <c r="B37" s="54"/>
      <c r="C37" s="54"/>
      <c r="D37" s="54"/>
      <c r="E37" s="54"/>
      <c r="F37" s="54"/>
      <c r="G37" s="54"/>
    </row>
    <row r="38" spans="1:8">
      <c r="A38" s="235" t="s">
        <v>490</v>
      </c>
      <c r="B38" s="54"/>
      <c r="C38" s="54"/>
      <c r="D38" s="54"/>
      <c r="E38" s="54"/>
      <c r="F38" s="54"/>
      <c r="G38" s="54"/>
    </row>
    <row r="39" spans="1:8">
      <c r="B39" s="54"/>
      <c r="C39" s="54"/>
      <c r="D39" s="54"/>
      <c r="E39" s="54"/>
      <c r="F39" s="54"/>
      <c r="G39" s="54"/>
    </row>
  </sheetData>
  <mergeCells count="2">
    <mergeCell ref="A1:H1"/>
    <mergeCell ref="A22:H22"/>
  </mergeCells>
  <hyperlinks>
    <hyperlink ref="A1:H1" location="CONTENIDO!A1" display="EMPRESAS DE TRANSPORTE AÉREO  CARGA  - COSTOS DE OPERACIÓN POR TIPO DE AERONAVE -   I SEMESTRE DE 201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22" sqref="I22"/>
    </sheetView>
  </sheetViews>
  <sheetFormatPr baseColWidth="10" defaultColWidth="10.8984375" defaultRowHeight="15"/>
  <cols>
    <col min="1" max="1" width="27.19921875" style="32" customWidth="1"/>
    <col min="2" max="2" width="11.59765625" style="32" customWidth="1"/>
    <col min="3" max="4" width="11.5" style="32" customWidth="1"/>
    <col min="5" max="5" width="11.59765625" style="32" customWidth="1"/>
    <col min="6" max="16384" width="10.8984375" style="5"/>
  </cols>
  <sheetData>
    <row r="1" spans="1:6">
      <c r="A1" s="338" t="s">
        <v>74</v>
      </c>
      <c r="B1" s="339"/>
      <c r="C1" s="339"/>
      <c r="D1" s="339"/>
      <c r="E1" s="339"/>
      <c r="F1" s="339"/>
    </row>
    <row r="2" spans="1:6" ht="15.75" thickBot="1">
      <c r="A2" s="340" t="s">
        <v>346</v>
      </c>
      <c r="B2" s="341"/>
      <c r="C2" s="341"/>
      <c r="D2" s="341"/>
      <c r="E2" s="341"/>
      <c r="F2" s="341"/>
    </row>
    <row r="3" spans="1:6" ht="15.75" thickBot="1">
      <c r="A3" s="160" t="s">
        <v>151</v>
      </c>
      <c r="B3" s="160" t="s">
        <v>171</v>
      </c>
      <c r="C3" s="160" t="s">
        <v>172</v>
      </c>
      <c r="D3" s="160" t="s">
        <v>172</v>
      </c>
      <c r="E3" s="160" t="s">
        <v>172</v>
      </c>
      <c r="F3" s="160" t="s">
        <v>171</v>
      </c>
    </row>
    <row r="4" spans="1:6" ht="15.75" thickBot="1">
      <c r="A4" s="153" t="s">
        <v>0</v>
      </c>
      <c r="B4" s="153" t="s">
        <v>19</v>
      </c>
      <c r="C4" s="153" t="s">
        <v>40</v>
      </c>
      <c r="D4" s="153" t="s">
        <v>41</v>
      </c>
      <c r="E4" s="153" t="s">
        <v>42</v>
      </c>
      <c r="F4" s="153" t="s">
        <v>43</v>
      </c>
    </row>
    <row r="5" spans="1:6">
      <c r="A5" s="17" t="s">
        <v>67</v>
      </c>
      <c r="B5" s="238">
        <v>698236</v>
      </c>
      <c r="C5" s="238">
        <v>550109</v>
      </c>
      <c r="D5" s="238">
        <v>548975</v>
      </c>
      <c r="E5" s="238">
        <v>550343</v>
      </c>
      <c r="F5" s="231">
        <v>636304</v>
      </c>
    </row>
    <row r="6" spans="1:6">
      <c r="A6" s="28" t="s">
        <v>68</v>
      </c>
      <c r="B6" s="230">
        <v>112083</v>
      </c>
      <c r="C6" s="230">
        <v>24879</v>
      </c>
      <c r="D6" s="230">
        <v>24827</v>
      </c>
      <c r="E6" s="230">
        <v>24889</v>
      </c>
      <c r="F6" s="232">
        <v>94697.5</v>
      </c>
    </row>
    <row r="7" spans="1:6">
      <c r="A7" s="28" t="s">
        <v>50</v>
      </c>
      <c r="B7" s="230">
        <v>125336.5</v>
      </c>
      <c r="C7" s="230">
        <v>151540</v>
      </c>
      <c r="D7" s="230">
        <v>151227</v>
      </c>
      <c r="E7" s="230">
        <v>151604</v>
      </c>
      <c r="F7" s="232">
        <v>110307.5</v>
      </c>
    </row>
    <row r="8" spans="1:6">
      <c r="A8" s="28" t="s">
        <v>51</v>
      </c>
      <c r="B8" s="230">
        <v>189865</v>
      </c>
      <c r="C8" s="230">
        <v>214462</v>
      </c>
      <c r="D8" s="230">
        <v>214000</v>
      </c>
      <c r="E8" s="230">
        <v>214554</v>
      </c>
      <c r="F8" s="232">
        <v>211604</v>
      </c>
    </row>
    <row r="9" spans="1:6">
      <c r="A9" s="28" t="s">
        <v>52</v>
      </c>
      <c r="B9" s="230">
        <v>109970</v>
      </c>
      <c r="C9" s="230">
        <v>141615</v>
      </c>
      <c r="D9" s="230">
        <v>141323</v>
      </c>
      <c r="E9" s="230">
        <v>141675</v>
      </c>
      <c r="F9" s="232">
        <v>102754.5</v>
      </c>
    </row>
    <row r="10" spans="1:6">
      <c r="A10" s="28" t="s">
        <v>53</v>
      </c>
      <c r="B10" s="230">
        <v>856975.5</v>
      </c>
      <c r="C10" s="230">
        <v>1742068</v>
      </c>
      <c r="D10" s="230">
        <v>467539</v>
      </c>
      <c r="E10" s="230">
        <v>943882</v>
      </c>
      <c r="F10" s="232">
        <v>662339.5</v>
      </c>
    </row>
    <row r="11" spans="1:6">
      <c r="A11" s="28" t="s">
        <v>69</v>
      </c>
      <c r="B11" s="230">
        <v>0</v>
      </c>
      <c r="C11" s="230">
        <v>0</v>
      </c>
      <c r="D11" s="230">
        <v>0</v>
      </c>
      <c r="E11" s="230">
        <v>0</v>
      </c>
      <c r="F11" s="232">
        <v>30132.5</v>
      </c>
    </row>
    <row r="12" spans="1:6" ht="15.75" thickBot="1">
      <c r="A12" s="38" t="s">
        <v>55</v>
      </c>
      <c r="B12" s="230">
        <v>1485299</v>
      </c>
      <c r="C12" s="230">
        <v>2500294</v>
      </c>
      <c r="D12" s="230">
        <v>2495140</v>
      </c>
      <c r="E12" s="230">
        <v>2501360</v>
      </c>
      <c r="F12" s="232">
        <v>1446816</v>
      </c>
    </row>
    <row r="13" spans="1:6" ht="15.75" thickBot="1">
      <c r="A13" s="157" t="s">
        <v>72</v>
      </c>
      <c r="B13" s="237">
        <f>SUM(B5:B12)</f>
        <v>3577765</v>
      </c>
      <c r="C13" s="237">
        <f t="shared" ref="C13" si="0">SUM(C5:C12)</f>
        <v>5324967</v>
      </c>
      <c r="D13" s="237">
        <f t="shared" ref="D13" si="1">SUM(D5:D12)</f>
        <v>4043031</v>
      </c>
      <c r="E13" s="237">
        <f t="shared" ref="E13" si="2">SUM(E5:E12)</f>
        <v>4528307</v>
      </c>
      <c r="F13" s="241">
        <f t="shared" ref="F13" si="3">SUM(F5:F12)</f>
        <v>3294955.5</v>
      </c>
    </row>
    <row r="14" spans="1:6">
      <c r="A14" s="18" t="s">
        <v>56</v>
      </c>
      <c r="B14" s="230">
        <v>549594</v>
      </c>
      <c r="C14" s="230">
        <v>268968</v>
      </c>
      <c r="D14" s="230">
        <v>213169</v>
      </c>
      <c r="E14" s="230">
        <v>269700</v>
      </c>
      <c r="F14" s="232">
        <v>289862</v>
      </c>
    </row>
    <row r="15" spans="1:6">
      <c r="A15" s="28" t="s">
        <v>66</v>
      </c>
      <c r="B15" s="230">
        <v>19914.5</v>
      </c>
      <c r="C15" s="230">
        <v>0</v>
      </c>
      <c r="D15" s="230">
        <v>0</v>
      </c>
      <c r="E15" s="230">
        <v>0</v>
      </c>
      <c r="F15" s="232">
        <v>23805</v>
      </c>
    </row>
    <row r="16" spans="1:6" ht="15.75" thickBot="1">
      <c r="A16" s="38" t="s">
        <v>58</v>
      </c>
      <c r="B16" s="230">
        <v>172890</v>
      </c>
      <c r="C16" s="230">
        <v>0</v>
      </c>
      <c r="D16" s="230">
        <v>481582</v>
      </c>
      <c r="E16" s="230">
        <v>0</v>
      </c>
      <c r="F16" s="232">
        <v>109400</v>
      </c>
    </row>
    <row r="17" spans="1:6" ht="15.75" thickBot="1">
      <c r="A17" s="157" t="s">
        <v>73</v>
      </c>
      <c r="B17" s="237">
        <f>SUM(B14:B16)</f>
        <v>742398.5</v>
      </c>
      <c r="C17" s="237">
        <f t="shared" ref="C17" si="4">SUM(C14:C16)</f>
        <v>268968</v>
      </c>
      <c r="D17" s="237">
        <f t="shared" ref="D17" si="5">SUM(D14:D16)</f>
        <v>694751</v>
      </c>
      <c r="E17" s="237">
        <f t="shared" ref="E17" si="6">SUM(E14:E16)</f>
        <v>269700</v>
      </c>
      <c r="F17" s="241">
        <f t="shared" ref="F17" si="7">SUM(F14:F16)</f>
        <v>423067</v>
      </c>
    </row>
    <row r="18" spans="1:6" ht="15.75" thickBot="1">
      <c r="A18" s="170" t="s">
        <v>46</v>
      </c>
      <c r="B18" s="242">
        <f>+B13+B17</f>
        <v>4320163.5</v>
      </c>
      <c r="C18" s="242">
        <f t="shared" ref="C18" si="8">+C13+C17</f>
        <v>5593935</v>
      </c>
      <c r="D18" s="242">
        <f t="shared" ref="D18" si="9">+D13+D17</f>
        <v>4737782</v>
      </c>
      <c r="E18" s="242">
        <f t="shared" ref="E18" si="10">+E13+E17</f>
        <v>4798007</v>
      </c>
      <c r="F18" s="243">
        <f t="shared" ref="F18" si="11">+F13+F17</f>
        <v>3718022.5</v>
      </c>
    </row>
    <row r="19" spans="1:6">
      <c r="A19" s="18" t="s">
        <v>175</v>
      </c>
      <c r="B19" s="230">
        <v>6887</v>
      </c>
      <c r="C19" s="230">
        <v>420</v>
      </c>
      <c r="D19" s="230">
        <v>97</v>
      </c>
      <c r="E19" s="230">
        <v>491</v>
      </c>
      <c r="F19" s="232">
        <v>3443</v>
      </c>
    </row>
    <row r="20" spans="1:6">
      <c r="A20" s="28" t="s">
        <v>176</v>
      </c>
      <c r="B20" s="230">
        <v>5411</v>
      </c>
      <c r="C20" s="230">
        <v>158</v>
      </c>
      <c r="D20" s="230">
        <v>94</v>
      </c>
      <c r="E20" s="230">
        <v>439</v>
      </c>
      <c r="F20" s="232">
        <v>3642</v>
      </c>
    </row>
    <row r="21" spans="1:6" ht="15.75" thickBot="1">
      <c r="A21" s="65" t="s">
        <v>177</v>
      </c>
      <c r="B21" s="239">
        <v>18</v>
      </c>
      <c r="C21" s="239">
        <v>1</v>
      </c>
      <c r="D21" s="239">
        <v>2</v>
      </c>
      <c r="E21" s="239">
        <v>5</v>
      </c>
      <c r="F21" s="240">
        <v>10</v>
      </c>
    </row>
    <row r="22" spans="1:6" ht="15.75" thickBot="1"/>
    <row r="23" spans="1:6" ht="15.75" thickBot="1">
      <c r="A23" s="335" t="s">
        <v>62</v>
      </c>
      <c r="B23" s="336"/>
      <c r="C23" s="336"/>
      <c r="D23" s="336"/>
      <c r="E23" s="336"/>
      <c r="F23" s="337"/>
    </row>
    <row r="24" spans="1:6">
      <c r="A24" s="18" t="s">
        <v>47</v>
      </c>
      <c r="B24" s="37">
        <f t="shared" ref="B24:F37" si="12">+B5/B$18</f>
        <v>0.16162258673774732</v>
      </c>
      <c r="C24" s="37">
        <f t="shared" si="12"/>
        <v>9.8340256009410196E-2</v>
      </c>
      <c r="D24" s="37">
        <f t="shared" si="12"/>
        <v>0.1158717306959248</v>
      </c>
      <c r="E24" s="37">
        <f t="shared" si="12"/>
        <v>0.11470241706608598</v>
      </c>
      <c r="F24" s="37">
        <f t="shared" si="12"/>
        <v>0.17114043823026892</v>
      </c>
    </row>
    <row r="25" spans="1:6">
      <c r="A25" s="28" t="s">
        <v>49</v>
      </c>
      <c r="B25" s="27">
        <f t="shared" si="12"/>
        <v>2.5944156974614503E-2</v>
      </c>
      <c r="C25" s="27">
        <f t="shared" si="12"/>
        <v>4.4474953677509661E-3</v>
      </c>
      <c r="D25" s="27">
        <f t="shared" si="12"/>
        <v>5.2402157802955056E-3</v>
      </c>
      <c r="E25" s="27">
        <f t="shared" si="12"/>
        <v>5.187362169334059E-3</v>
      </c>
      <c r="F25" s="27">
        <f t="shared" si="12"/>
        <v>2.5469856624052167E-2</v>
      </c>
    </row>
    <row r="26" spans="1:6">
      <c r="A26" s="28" t="s">
        <v>50</v>
      </c>
      <c r="B26" s="27">
        <f t="shared" si="12"/>
        <v>2.9011980680823769E-2</v>
      </c>
      <c r="C26" s="27">
        <f t="shared" si="12"/>
        <v>2.709005378146153E-2</v>
      </c>
      <c r="D26" s="27">
        <f t="shared" si="12"/>
        <v>3.1919366488369454E-2</v>
      </c>
      <c r="E26" s="27">
        <f t="shared" si="12"/>
        <v>3.1597286123175729E-2</v>
      </c>
      <c r="F26" s="27">
        <f t="shared" si="12"/>
        <v>2.9668325030308449E-2</v>
      </c>
    </row>
    <row r="27" spans="1:6">
      <c r="A27" s="28" t="s">
        <v>51</v>
      </c>
      <c r="B27" s="27">
        <f t="shared" si="12"/>
        <v>4.3948568150256349E-2</v>
      </c>
      <c r="C27" s="27">
        <f t="shared" si="12"/>
        <v>3.8338307470501536E-2</v>
      </c>
      <c r="D27" s="27">
        <f t="shared" si="12"/>
        <v>4.5168815281074561E-2</v>
      </c>
      <c r="E27" s="27">
        <f t="shared" si="12"/>
        <v>4.4717317002663813E-2</v>
      </c>
      <c r="F27" s="27">
        <f t="shared" si="12"/>
        <v>5.6913049880682541E-2</v>
      </c>
    </row>
    <row r="28" spans="1:6">
      <c r="A28" s="28" t="s">
        <v>52</v>
      </c>
      <c r="B28" s="27">
        <f t="shared" si="12"/>
        <v>2.5455055115390889E-2</v>
      </c>
      <c r="C28" s="27">
        <f t="shared" si="12"/>
        <v>2.5315810784358416E-2</v>
      </c>
      <c r="D28" s="27">
        <f t="shared" si="12"/>
        <v>2.9828936831622899E-2</v>
      </c>
      <c r="E28" s="27">
        <f t="shared" si="12"/>
        <v>2.952788522401072E-2</v>
      </c>
      <c r="F28" s="27">
        <f t="shared" si="12"/>
        <v>2.7636868792483102E-2</v>
      </c>
    </row>
    <row r="29" spans="1:6">
      <c r="A29" s="28" t="s">
        <v>63</v>
      </c>
      <c r="B29" s="27">
        <f t="shared" si="12"/>
        <v>0.19836645071419173</v>
      </c>
      <c r="C29" s="27">
        <f t="shared" si="12"/>
        <v>0.31142085133273806</v>
      </c>
      <c r="D29" s="27">
        <f t="shared" si="12"/>
        <v>9.868309685840336E-2</v>
      </c>
      <c r="E29" s="27">
        <f t="shared" si="12"/>
        <v>0.19672376467979308</v>
      </c>
      <c r="F29" s="27">
        <f t="shared" si="12"/>
        <v>0.17814295099074845</v>
      </c>
    </row>
    <row r="30" spans="1:6">
      <c r="A30" s="28" t="s">
        <v>54</v>
      </c>
      <c r="B30" s="27">
        <f t="shared" si="12"/>
        <v>0</v>
      </c>
      <c r="C30" s="27">
        <f t="shared" si="12"/>
        <v>0</v>
      </c>
      <c r="D30" s="27">
        <f t="shared" si="12"/>
        <v>0</v>
      </c>
      <c r="E30" s="27">
        <f t="shared" si="12"/>
        <v>0</v>
      </c>
      <c r="F30" s="27">
        <f t="shared" si="12"/>
        <v>8.1044426170094452E-3</v>
      </c>
    </row>
    <row r="31" spans="1:6" ht="15.75" thickBot="1">
      <c r="A31" s="28" t="s">
        <v>55</v>
      </c>
      <c r="B31" s="46">
        <f t="shared" si="12"/>
        <v>0.3438062008532779</v>
      </c>
      <c r="C31" s="46">
        <f t="shared" si="12"/>
        <v>0.44696515064976622</v>
      </c>
      <c r="D31" s="46">
        <f t="shared" si="12"/>
        <v>0.52664727925430088</v>
      </c>
      <c r="E31" s="46">
        <f t="shared" si="12"/>
        <v>0.52133312852607339</v>
      </c>
      <c r="F31" s="46">
        <f t="shared" si="12"/>
        <v>0.38913589145842986</v>
      </c>
    </row>
    <row r="32" spans="1:6" ht="15.75" thickBot="1">
      <c r="A32" s="132" t="s">
        <v>59</v>
      </c>
      <c r="B32" s="134">
        <f t="shared" si="12"/>
        <v>0.82815499922630242</v>
      </c>
      <c r="C32" s="134">
        <f t="shared" si="12"/>
        <v>0.95191792539598685</v>
      </c>
      <c r="D32" s="134">
        <f t="shared" si="12"/>
        <v>0.85335944118999141</v>
      </c>
      <c r="E32" s="134">
        <f t="shared" si="12"/>
        <v>0.94378916079113684</v>
      </c>
      <c r="F32" s="134">
        <f t="shared" si="12"/>
        <v>0.88621182362398288</v>
      </c>
    </row>
    <row r="33" spans="1:6">
      <c r="A33" s="28" t="s">
        <v>56</v>
      </c>
      <c r="B33" s="37">
        <f t="shared" si="12"/>
        <v>0.12721601856040865</v>
      </c>
      <c r="C33" s="37">
        <f t="shared" si="12"/>
        <v>4.8082074604013099E-2</v>
      </c>
      <c r="D33" s="37">
        <f t="shared" si="12"/>
        <v>4.49934167507074E-2</v>
      </c>
      <c r="E33" s="37">
        <f t="shared" si="12"/>
        <v>5.6210839208863182E-2</v>
      </c>
      <c r="F33" s="37">
        <f t="shared" si="12"/>
        <v>7.796133562935674E-2</v>
      </c>
    </row>
    <row r="34" spans="1:6">
      <c r="A34" s="28" t="s">
        <v>57</v>
      </c>
      <c r="B34" s="27">
        <f t="shared" si="12"/>
        <v>4.6096635000041084E-3</v>
      </c>
      <c r="C34" s="27">
        <f t="shared" si="12"/>
        <v>0</v>
      </c>
      <c r="D34" s="27">
        <f t="shared" si="12"/>
        <v>0</v>
      </c>
      <c r="E34" s="27">
        <f t="shared" si="12"/>
        <v>0</v>
      </c>
      <c r="F34" s="27">
        <f t="shared" si="12"/>
        <v>6.4025970794958876E-3</v>
      </c>
    </row>
    <row r="35" spans="1:6" ht="15.75" thickBot="1">
      <c r="A35" s="28" t="s">
        <v>58</v>
      </c>
      <c r="B35" s="46">
        <f t="shared" si="12"/>
        <v>4.0019318713284811E-2</v>
      </c>
      <c r="C35" s="46">
        <f t="shared" si="12"/>
        <v>0</v>
      </c>
      <c r="D35" s="46">
        <f t="shared" si="12"/>
        <v>0.10164714205930117</v>
      </c>
      <c r="E35" s="46">
        <f t="shared" si="12"/>
        <v>0</v>
      </c>
      <c r="F35" s="46">
        <f t="shared" si="12"/>
        <v>2.9424243667164469E-2</v>
      </c>
    </row>
    <row r="36" spans="1:6" ht="15.75" thickBot="1">
      <c r="A36" s="116" t="s">
        <v>60</v>
      </c>
      <c r="B36" s="136">
        <f t="shared" si="12"/>
        <v>0.17184500077369758</v>
      </c>
      <c r="C36" s="136">
        <f t="shared" si="12"/>
        <v>4.8082074604013099E-2</v>
      </c>
      <c r="D36" s="136">
        <f t="shared" si="12"/>
        <v>0.14664055881000856</v>
      </c>
      <c r="E36" s="136">
        <f t="shared" si="12"/>
        <v>5.6210839208863182E-2</v>
      </c>
      <c r="F36" s="136">
        <f t="shared" si="12"/>
        <v>0.11378817637601708</v>
      </c>
    </row>
    <row r="37" spans="1:6" ht="15.75" thickBot="1">
      <c r="A37" s="155" t="s">
        <v>46</v>
      </c>
      <c r="B37" s="138">
        <f t="shared" si="12"/>
        <v>1</v>
      </c>
      <c r="C37" s="138">
        <f t="shared" si="12"/>
        <v>1</v>
      </c>
      <c r="D37" s="138">
        <f t="shared" si="12"/>
        <v>1</v>
      </c>
      <c r="E37" s="138">
        <f t="shared" si="12"/>
        <v>1</v>
      </c>
      <c r="F37" s="138">
        <f t="shared" si="12"/>
        <v>1</v>
      </c>
    </row>
    <row r="38" spans="1:6">
      <c r="A38" s="5"/>
      <c r="B38" s="5"/>
      <c r="C38" s="5"/>
      <c r="D38" s="5"/>
      <c r="E38" s="5"/>
    </row>
    <row r="39" spans="1:6">
      <c r="A39" s="58" t="s">
        <v>173</v>
      </c>
      <c r="B39" s="58"/>
      <c r="C39" s="5"/>
      <c r="D39" s="5"/>
      <c r="E39" s="5"/>
    </row>
    <row r="40" spans="1:6" ht="409.6">
      <c r="A40" s="58" t="s">
        <v>174</v>
      </c>
      <c r="B40" s="58"/>
      <c r="C40" s="5"/>
      <c r="D40" s="5"/>
      <c r="E40" s="5"/>
    </row>
    <row r="41" spans="1:6" ht="409.6">
      <c r="A41" s="235" t="s">
        <v>486</v>
      </c>
      <c r="B41" s="5"/>
      <c r="C41" s="5"/>
      <c r="D41" s="5"/>
      <c r="E41" s="5"/>
    </row>
    <row r="42" spans="1:6" ht="409.6">
      <c r="B42" s="5"/>
      <c r="C42" s="5"/>
      <c r="D42" s="5"/>
      <c r="E42" s="5"/>
    </row>
  </sheetData>
  <sortState ref="A5:R13">
    <sortCondition ref="A5:A13"/>
  </sortState>
  <mergeCells count="3">
    <mergeCell ref="A23:F23"/>
    <mergeCell ref="A1:F1"/>
    <mergeCell ref="A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09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80C00-8130-4C54-90AB-9A360220D613}"/>
</file>

<file path=customXml/itemProps2.xml><?xml version="1.0" encoding="utf-8"?>
<ds:datastoreItem xmlns:ds="http://schemas.openxmlformats.org/officeDocument/2006/customXml" ds:itemID="{FE164670-49CC-43D4-8621-01F5DD3400EA}"/>
</file>

<file path=customXml/itemProps3.xml><?xml version="1.0" encoding="utf-8"?>
<ds:datastoreItem xmlns:ds="http://schemas.openxmlformats.org/officeDocument/2006/customXml" ds:itemID="{4A7F8A3E-8CAA-4FB9-891C-D51293D9BC6D}"/>
</file>

<file path=customXml/itemProps4.xml><?xml version="1.0" encoding="utf-8"?>
<ds:datastoreItem xmlns:ds="http://schemas.openxmlformats.org/officeDocument/2006/customXml" ds:itemID="{FE164670-49CC-43D4-8621-01F5DD340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CONTENIDO</vt:lpstr>
      <vt:lpstr>EMPRESAS - TIPO AERONAVE</vt:lpstr>
      <vt:lpstr>COBERTURA</vt:lpstr>
      <vt:lpstr>GRAFICAS</vt:lpstr>
      <vt:lpstr>PAX REGULAR NACIONAL  II SEM</vt:lpstr>
      <vt:lpstr>PAX-  EXTRAN II SEM </vt:lpstr>
      <vt:lpstr>CARGA -EXTRANJERA II SEM</vt:lpstr>
      <vt:lpstr>CARGA NAL  II SEM 2013</vt:lpstr>
      <vt:lpstr>COMERC. REGIONAL II SEM</vt:lpstr>
      <vt:lpstr>AEROTAXIS II SEM</vt:lpstr>
      <vt:lpstr>TRABAJ AEREOS ESPEC IISEM </vt:lpstr>
      <vt:lpstr>AVIACION AGRICOLA  II SEM 2013</vt:lpstr>
      <vt:lpstr>ESPECIAL DE CARGA  II SEM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II Semestre 2014</dc:title>
  <dc:creator>Maria Nubia Huertas Peña</dc:creator>
  <cp:lastModifiedBy>Maria Nubia Huertas Peña</cp:lastModifiedBy>
  <dcterms:created xsi:type="dcterms:W3CDTF">2012-04-10T13:43:01Z</dcterms:created>
  <dcterms:modified xsi:type="dcterms:W3CDTF">2015-07-06T20:00:27Z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  <property fmtid="{D5CDD505-2E9C-101B-9397-08002B2CF9AE}" pid="3" name="_dlc_DocIdItemGuid">
    <vt:lpwstr>e2cdf614-86b8-45d7-9b57-bc95403b62c9</vt:lpwstr>
  </property>
</Properties>
</file>